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0" yWindow="11460" windowWidth="20490" windowHeight="7155"/>
  </bookViews>
  <sheets>
    <sheet name="AirLog" sheetId="1" r:id="rId1"/>
    <sheet name="Printable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57" i="1" l="1"/>
  <c r="W57" i="1" s="1"/>
  <c r="V56" i="1"/>
  <c r="U57" i="1"/>
  <c r="Y57" i="1"/>
  <c r="Z57" i="1"/>
  <c r="X57" i="1"/>
  <c r="T57" i="1"/>
  <c r="Z56" i="1"/>
  <c r="Y56" i="1"/>
  <c r="U56" i="1"/>
  <c r="X56" i="1"/>
  <c r="T56" i="1"/>
  <c r="W56" i="1" s="1"/>
  <c r="AA56" i="1" l="1"/>
  <c r="AA57" i="1"/>
  <c r="Z55" i="1"/>
  <c r="AA55" i="1"/>
  <c r="V55" i="1"/>
  <c r="W55" i="1"/>
  <c r="Y55" i="1"/>
  <c r="U55" i="1"/>
  <c r="X55" i="1"/>
  <c r="T55" i="1"/>
  <c r="Z54" i="1"/>
  <c r="AA54" i="1" s="1"/>
  <c r="V54" i="1"/>
  <c r="W54" i="1" s="1"/>
  <c r="Y54" i="1"/>
  <c r="U54" i="1"/>
  <c r="X54" i="1"/>
  <c r="T54" i="1"/>
  <c r="Z53" i="1" l="1"/>
  <c r="AA53" i="1" s="1"/>
  <c r="V53" i="1"/>
  <c r="W53" i="1"/>
  <c r="Y53" i="1"/>
  <c r="U53" i="1"/>
  <c r="X53" i="1"/>
  <c r="T53" i="1"/>
  <c r="P51" i="1" l="1"/>
  <c r="T52" i="1"/>
  <c r="U52" i="1"/>
  <c r="V52" i="1"/>
  <c r="W52" i="1"/>
  <c r="X52" i="1"/>
  <c r="Y52" i="1"/>
  <c r="Z52" i="1"/>
  <c r="T51" i="1"/>
  <c r="U51" i="1"/>
  <c r="V51" i="1"/>
  <c r="X51" i="1"/>
  <c r="Y51" i="1"/>
  <c r="Z51" i="1"/>
  <c r="AA51" i="1"/>
  <c r="AA52" i="1" l="1"/>
  <c r="W51" i="1"/>
  <c r="T21" i="1"/>
  <c r="T20" i="1"/>
  <c r="Z7" i="1" l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Z33" i="1"/>
  <c r="Z34" i="1"/>
  <c r="Z35" i="1"/>
  <c r="Z36" i="1"/>
  <c r="Z37" i="1"/>
  <c r="Z38" i="1"/>
  <c r="Z39" i="1"/>
  <c r="Z40" i="1"/>
  <c r="Z41" i="1"/>
  <c r="Z42" i="1"/>
  <c r="Z43" i="1"/>
  <c r="Z44" i="1"/>
  <c r="Z45" i="1"/>
  <c r="Z46" i="1"/>
  <c r="Z47" i="1"/>
  <c r="Z48" i="1"/>
  <c r="Z49" i="1"/>
  <c r="Z50" i="1"/>
  <c r="Y7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35" i="1"/>
  <c r="Y36" i="1"/>
  <c r="Y37" i="1"/>
  <c r="Y38" i="1"/>
  <c r="Y39" i="1"/>
  <c r="Y40" i="1"/>
  <c r="Y41" i="1"/>
  <c r="Y42" i="1"/>
  <c r="Y43" i="1"/>
  <c r="Y44" i="1"/>
  <c r="Y45" i="1"/>
  <c r="Y46" i="1"/>
  <c r="Y47" i="1"/>
  <c r="Y48" i="1"/>
  <c r="Y49" i="1"/>
  <c r="Y50" i="1"/>
  <c r="X7" i="1"/>
  <c r="AA7" i="1" s="1"/>
  <c r="X8" i="1"/>
  <c r="AA8" i="1" s="1"/>
  <c r="X9" i="1"/>
  <c r="AA9" i="1" s="1"/>
  <c r="X10" i="1"/>
  <c r="X11" i="1"/>
  <c r="X12" i="1"/>
  <c r="X13" i="1"/>
  <c r="AA13" i="1" s="1"/>
  <c r="X14" i="1"/>
  <c r="X15" i="1"/>
  <c r="AA15" i="1" s="1"/>
  <c r="X16" i="1"/>
  <c r="AA16" i="1" s="1"/>
  <c r="X17" i="1"/>
  <c r="X18" i="1"/>
  <c r="X19" i="1"/>
  <c r="AA19" i="1" s="1"/>
  <c r="X20" i="1"/>
  <c r="AA20" i="1" s="1"/>
  <c r="X21" i="1"/>
  <c r="AA21" i="1" s="1"/>
  <c r="X22" i="1"/>
  <c r="X23" i="1"/>
  <c r="X24" i="1"/>
  <c r="X25" i="1"/>
  <c r="X26" i="1"/>
  <c r="X27" i="1"/>
  <c r="AA27" i="1" s="1"/>
  <c r="X28" i="1"/>
  <c r="AA28" i="1" s="1"/>
  <c r="X29" i="1"/>
  <c r="X30" i="1"/>
  <c r="AA30" i="1" s="1"/>
  <c r="X31" i="1"/>
  <c r="X32" i="1"/>
  <c r="AA32" i="1" s="1"/>
  <c r="X33" i="1"/>
  <c r="X34" i="1"/>
  <c r="AA34" i="1" s="1"/>
  <c r="X35" i="1"/>
  <c r="X36" i="1"/>
  <c r="X37" i="1"/>
  <c r="X38" i="1"/>
  <c r="X39" i="1"/>
  <c r="X40" i="1"/>
  <c r="AA40" i="1" s="1"/>
  <c r="X41" i="1"/>
  <c r="X42" i="1"/>
  <c r="X43" i="1"/>
  <c r="AA43" i="1" s="1"/>
  <c r="X44" i="1"/>
  <c r="AA44" i="1" s="1"/>
  <c r="X45" i="1"/>
  <c r="AA45" i="1" s="1"/>
  <c r="X46" i="1"/>
  <c r="X47" i="1"/>
  <c r="AA47" i="1" s="1"/>
  <c r="X48" i="1"/>
  <c r="X49" i="1"/>
  <c r="X50" i="1"/>
  <c r="V7" i="1"/>
  <c r="V8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V35" i="1"/>
  <c r="V36" i="1"/>
  <c r="V37" i="1"/>
  <c r="V38" i="1"/>
  <c r="V39" i="1"/>
  <c r="V40" i="1"/>
  <c r="V41" i="1"/>
  <c r="V42" i="1"/>
  <c r="V43" i="1"/>
  <c r="V44" i="1"/>
  <c r="V45" i="1"/>
  <c r="V46" i="1"/>
  <c r="V47" i="1"/>
  <c r="V48" i="1"/>
  <c r="V49" i="1"/>
  <c r="V50" i="1"/>
  <c r="U7" i="1"/>
  <c r="U8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W22" i="1" s="1"/>
  <c r="U23" i="1"/>
  <c r="U24" i="1"/>
  <c r="U25" i="1"/>
  <c r="W25" i="1" s="1"/>
  <c r="U26" i="1"/>
  <c r="U27" i="1"/>
  <c r="U28" i="1"/>
  <c r="U29" i="1"/>
  <c r="U30" i="1"/>
  <c r="U31" i="1"/>
  <c r="U32" i="1"/>
  <c r="U33" i="1"/>
  <c r="W33" i="1" s="1"/>
  <c r="U34" i="1"/>
  <c r="U35" i="1"/>
  <c r="U36" i="1"/>
  <c r="U37" i="1"/>
  <c r="U38" i="1"/>
  <c r="U39" i="1"/>
  <c r="U40" i="1"/>
  <c r="U41" i="1"/>
  <c r="W41" i="1" s="1"/>
  <c r="U42" i="1"/>
  <c r="U43" i="1"/>
  <c r="U44" i="1"/>
  <c r="U45" i="1"/>
  <c r="U46" i="1"/>
  <c r="U47" i="1"/>
  <c r="U48" i="1"/>
  <c r="U49" i="1"/>
  <c r="U50" i="1"/>
  <c r="T7" i="1"/>
  <c r="W7" i="1" s="1"/>
  <c r="T8" i="1"/>
  <c r="W8" i="1" s="1"/>
  <c r="T9" i="1"/>
  <c r="W9" i="1" s="1"/>
  <c r="T10" i="1"/>
  <c r="W10" i="1" s="1"/>
  <c r="T11" i="1"/>
  <c r="T12" i="1"/>
  <c r="T13" i="1"/>
  <c r="T14" i="1"/>
  <c r="W14" i="1" s="1"/>
  <c r="T15" i="1"/>
  <c r="T16" i="1"/>
  <c r="T17" i="1"/>
  <c r="T18" i="1"/>
  <c r="T19" i="1"/>
  <c r="W20" i="1"/>
  <c r="T22" i="1"/>
  <c r="T23" i="1"/>
  <c r="T24" i="1"/>
  <c r="T25" i="1"/>
  <c r="T26" i="1"/>
  <c r="T27" i="1"/>
  <c r="T28" i="1"/>
  <c r="T29" i="1"/>
  <c r="T30" i="1"/>
  <c r="T31" i="1"/>
  <c r="W31" i="1" s="1"/>
  <c r="T32" i="1"/>
  <c r="T33" i="1"/>
  <c r="T34" i="1"/>
  <c r="T35" i="1"/>
  <c r="T36" i="1"/>
  <c r="T37" i="1"/>
  <c r="T38" i="1"/>
  <c r="T39" i="1"/>
  <c r="W39" i="1" s="1"/>
  <c r="T40" i="1"/>
  <c r="T41" i="1"/>
  <c r="T42" i="1"/>
  <c r="T43" i="1"/>
  <c r="T44" i="1"/>
  <c r="T45" i="1"/>
  <c r="T46" i="1"/>
  <c r="T47" i="1"/>
  <c r="T48" i="1"/>
  <c r="T49" i="1"/>
  <c r="T50" i="1"/>
  <c r="Z6" i="1"/>
  <c r="AA6" i="1" s="1"/>
  <c r="Y6" i="1"/>
  <c r="X6" i="1"/>
  <c r="V6" i="1"/>
  <c r="U6" i="1"/>
  <c r="T6" i="1"/>
  <c r="W50" i="1" l="1"/>
  <c r="AA50" i="1"/>
  <c r="W49" i="1"/>
  <c r="AA49" i="1"/>
  <c r="W48" i="1"/>
  <c r="AA48" i="1"/>
  <c r="W47" i="1"/>
  <c r="AA46" i="1"/>
  <c r="W46" i="1"/>
  <c r="W45" i="1"/>
  <c r="W44" i="1"/>
  <c r="W43" i="1"/>
  <c r="AA42" i="1"/>
  <c r="W42" i="1"/>
  <c r="AA41" i="1"/>
  <c r="W40" i="1"/>
  <c r="AA39" i="1"/>
  <c r="AA38" i="1"/>
  <c r="W38" i="1"/>
  <c r="W37" i="1"/>
  <c r="AA37" i="1"/>
  <c r="AA36" i="1"/>
  <c r="W36" i="1"/>
  <c r="AA35" i="1"/>
  <c r="W35" i="1"/>
  <c r="W34" i="1"/>
  <c r="AA33" i="1"/>
  <c r="W32" i="1"/>
  <c r="AA31" i="1"/>
  <c r="W30" i="1"/>
  <c r="AA29" i="1"/>
  <c r="W29" i="1"/>
  <c r="W28" i="1"/>
  <c r="W27" i="1"/>
  <c r="W26" i="1"/>
  <c r="AA26" i="1"/>
  <c r="AA25" i="1"/>
  <c r="AA24" i="1"/>
  <c r="AA23" i="1"/>
  <c r="AA11" i="1"/>
  <c r="W24" i="1"/>
  <c r="W16" i="1"/>
  <c r="W12" i="1"/>
  <c r="AA22" i="1"/>
  <c r="AA18" i="1"/>
  <c r="AA10" i="1"/>
  <c r="W6" i="1"/>
  <c r="W17" i="1"/>
  <c r="W23" i="1"/>
  <c r="W21" i="1"/>
  <c r="W19" i="1"/>
  <c r="AA17" i="1"/>
  <c r="W18" i="1"/>
  <c r="W15" i="1"/>
  <c r="AA14" i="1"/>
  <c r="W13" i="1"/>
  <c r="AA12" i="1"/>
  <c r="W11" i="1"/>
</calcChain>
</file>

<file path=xl/sharedStrings.xml><?xml version="1.0" encoding="utf-8"?>
<sst xmlns="http://schemas.openxmlformats.org/spreadsheetml/2006/main" count="456" uniqueCount="244">
  <si>
    <t>SUMMIT STATION AIRLOG 2015</t>
  </si>
  <si>
    <t>Log all flight activity at Summit.  All aircraft activity must also be tracked on Clean Air Log.</t>
  </si>
  <si>
    <t>Flt#</t>
  </si>
  <si>
    <t>Actual Time Ondeck</t>
  </si>
  <si>
    <t>Actual Time AC Begins Taxi</t>
  </si>
  <si>
    <t>CARGO OUT (lbs)</t>
  </si>
  <si>
    <t>CARGO IN (lbs)</t>
  </si>
  <si>
    <t>FUEL ONLOAD (gal)</t>
  </si>
  <si>
    <t>FUEL OFFLOAD (gal)</t>
  </si>
  <si>
    <t>PAX OUT</t>
  </si>
  <si>
    <t>PAX IN</t>
  </si>
  <si>
    <t>DATE</t>
  </si>
  <si>
    <t>MISSION / SK #</t>
  </si>
  <si>
    <t>TAIL #</t>
  </si>
  <si>
    <t># of Slides</t>
  </si>
  <si>
    <t>ATO used - #</t>
  </si>
  <si>
    <t>Temp (F) @ offdeck</t>
  </si>
  <si>
    <t>FLIGHT ROUTING</t>
  </si>
  <si>
    <t>COMMENTS -</t>
  </si>
  <si>
    <t>PAX IN (lbs)</t>
  </si>
  <si>
    <t>TOTAL LBS IN:</t>
  </si>
  <si>
    <t>TOTAL LBS OUT:</t>
  </si>
  <si>
    <t>FUEL IN (offload, lbs)</t>
  </si>
  <si>
    <t>PAX OUT (lbs)</t>
  </si>
  <si>
    <t>FUEL OUT (lbs)</t>
  </si>
  <si>
    <t>24-hour local time</t>
  </si>
  <si>
    <t>Summit &gt; AC</t>
  </si>
  <si>
    <t>Actual Time Offdeck</t>
  </si>
  <si>
    <t xml:space="preserve">POUNDS:  </t>
  </si>
  <si>
    <t>Do not enter information to these cells.</t>
  </si>
  <si>
    <t>Ex:</t>
  </si>
  <si>
    <t>S0113/72</t>
  </si>
  <si>
    <t>91</t>
  </si>
  <si>
    <t>1125</t>
  </si>
  <si>
    <t>1155</t>
  </si>
  <si>
    <t>SFJ&gt;SUM&gt;SFJ</t>
  </si>
  <si>
    <t>Extended ground time due to DVs</t>
  </si>
  <si>
    <t>AC &gt; Summit</t>
  </si>
  <si>
    <t>for departure</t>
  </si>
  <si>
    <t>from ANG mission summary</t>
  </si>
  <si>
    <t># of rockets used</t>
  </si>
  <si>
    <t>from weekly rammsonde</t>
  </si>
  <si>
    <t>Note reason for extended time on deck, # of slides, weather, crew comments.</t>
  </si>
  <si>
    <t>Delay on Deck:</t>
  </si>
  <si>
    <t>210 p/pax</t>
  </si>
  <si>
    <t>7 p/gal</t>
  </si>
  <si>
    <t>actual</t>
  </si>
  <si>
    <t>(MINUTES) - manual calculation</t>
  </si>
  <si>
    <t>TF NLD</t>
  </si>
  <si>
    <t>TF NLC</t>
  </si>
  <si>
    <t>Norland 4</t>
  </si>
  <si>
    <t>Norland 3</t>
  </si>
  <si>
    <t>1300</t>
  </si>
  <si>
    <t>1400</t>
  </si>
  <si>
    <t>1200</t>
  </si>
  <si>
    <t>0850</t>
  </si>
  <si>
    <t>0916</t>
  </si>
  <si>
    <t>1237</t>
  </si>
  <si>
    <t>0924</t>
  </si>
  <si>
    <t>0958</t>
  </si>
  <si>
    <t>n/a</t>
  </si>
  <si>
    <t>AEY&gt;SUM&gt;AEY</t>
  </si>
  <si>
    <t>Winter &gt; Spring turnover inbound</t>
  </si>
  <si>
    <t>Winter &gt; Spring turnover outbound</t>
  </si>
  <si>
    <t>93</t>
  </si>
  <si>
    <t>1115</t>
  </si>
  <si>
    <t>1340</t>
  </si>
  <si>
    <t>FP1 Flight 1 (Retro weight estimated, 1 pallet garbage)</t>
  </si>
  <si>
    <t>01</t>
  </si>
  <si>
    <t>1435</t>
  </si>
  <si>
    <t>1538</t>
  </si>
  <si>
    <t>FP1 Flight 2</t>
  </si>
  <si>
    <t>1233</t>
  </si>
  <si>
    <t>1343</t>
  </si>
  <si>
    <t>M23</t>
  </si>
  <si>
    <t>M29</t>
  </si>
  <si>
    <t>M20</t>
  </si>
  <si>
    <t xml:space="preserve">FP1 Flight 3 </t>
  </si>
  <si>
    <t>1207</t>
  </si>
  <si>
    <t>1339</t>
  </si>
  <si>
    <t>M26</t>
  </si>
  <si>
    <t>FP1 Flight 4</t>
  </si>
  <si>
    <r>
      <t xml:space="preserve">Insert TOTAL WEIGHT of actual cargo (NOT PAX) here.       </t>
    </r>
    <r>
      <rPr>
        <sz val="8"/>
        <color rgb="FFFF0000"/>
        <rFont val="Arial"/>
        <family val="2"/>
      </rPr>
      <t>FROM PALLET TRACKER</t>
    </r>
  </si>
  <si>
    <t>96</t>
  </si>
  <si>
    <t>1425</t>
  </si>
  <si>
    <t>1518</t>
  </si>
  <si>
    <t>M14</t>
  </si>
  <si>
    <t>FP2 Flight 1</t>
  </si>
  <si>
    <t>Aircraft loitered overhead SUM for ~90 minutes waiting for viz to clear.  Advised SUM they would take no retro.  Had a mechanical issue and shut down 1 engine on taxiway for a time.</t>
  </si>
  <si>
    <t>?</t>
  </si>
  <si>
    <t>1525</t>
  </si>
  <si>
    <t>1627</t>
  </si>
  <si>
    <t>M15</t>
  </si>
  <si>
    <t>FP2 Flight 2</t>
  </si>
  <si>
    <t>FP2 Flight 3</t>
  </si>
  <si>
    <t>Aircraft loitered overhead SUM for ~90 minutes waiting for viz to clear, and SK11 to offdeck.  SK11 had previously advised SK12 would also take no retro, however they did eventually take 1 ramp pallet</t>
  </si>
  <si>
    <t>1211</t>
  </si>
  <si>
    <t>M16</t>
  </si>
  <si>
    <t>S0115/SK21</t>
  </si>
  <si>
    <t>SO215/SK41</t>
  </si>
  <si>
    <t>SO315/SK63</t>
  </si>
  <si>
    <t>SO415/SK82</t>
  </si>
  <si>
    <t>S0515/SK11</t>
  </si>
  <si>
    <t>S0615/SK12</t>
  </si>
  <si>
    <t>S0715/SK21</t>
  </si>
  <si>
    <t>TF POF</t>
  </si>
  <si>
    <t>POF</t>
  </si>
  <si>
    <t>1645</t>
  </si>
  <si>
    <t>/</t>
  </si>
  <si>
    <t>0830</t>
  </si>
  <si>
    <t xml:space="preserve">SUM&gt;SFJ </t>
  </si>
  <si>
    <t>EGRIP&gt;SUM</t>
  </si>
  <si>
    <t>Steffen Group.  2 aircrew, 5 pax (departure)</t>
  </si>
  <si>
    <t>Steffen Group.  2 aircrew, 4 pax (arrival)</t>
  </si>
  <si>
    <t>M19</t>
  </si>
  <si>
    <t>NLC</t>
  </si>
  <si>
    <t>2145</t>
  </si>
  <si>
    <t>M28</t>
  </si>
  <si>
    <t>SFJ&gt;Crawford&gt;SUM</t>
  </si>
  <si>
    <t>Abdalati group, 2 aircrew, 4 pax (arrival)</t>
  </si>
  <si>
    <t>0905</t>
  </si>
  <si>
    <t>M24</t>
  </si>
  <si>
    <t>SUM&gt;EGRIP</t>
  </si>
  <si>
    <t>Abdalati group, 2 aircrew, 4 pax, Science install @ EGRIP</t>
  </si>
  <si>
    <t>2050</t>
  </si>
  <si>
    <t>0740</t>
  </si>
  <si>
    <t>SUM&gt;CNP&gt;AEY</t>
  </si>
  <si>
    <t>Repositioning post Abdalati, 1 CPS pax</t>
  </si>
  <si>
    <t>Abdalati group, 2 aircrew, 4 pax, return to SUM</t>
  </si>
  <si>
    <t>0</t>
  </si>
  <si>
    <t>S0815/SK11</t>
  </si>
  <si>
    <t>92</t>
  </si>
  <si>
    <t>1055</t>
  </si>
  <si>
    <t>1220</t>
  </si>
  <si>
    <t>M18</t>
  </si>
  <si>
    <t>S0915/SK31</t>
  </si>
  <si>
    <t>1143</t>
  </si>
  <si>
    <t>1315</t>
  </si>
  <si>
    <t>FP3 Flight 2 8 blade, 1 wrong pallet sent to SUM was returned to SFJ</t>
  </si>
  <si>
    <t>FP3 Flight 1 8 blade</t>
  </si>
  <si>
    <t>1116</t>
  </si>
  <si>
    <t>1221</t>
  </si>
  <si>
    <t>FP3 Flight 3 Phase I outbound</t>
  </si>
  <si>
    <t>1520</t>
  </si>
  <si>
    <t>AEY&gt;CNP&gt;SUM</t>
  </si>
  <si>
    <t>Nettles Group. 2 aircrew</t>
  </si>
  <si>
    <t>1100</t>
  </si>
  <si>
    <t>SUM&gt;NE2</t>
  </si>
  <si>
    <t>Nettles Group. 2 aircrew 2 pax</t>
  </si>
  <si>
    <t>1710</t>
  </si>
  <si>
    <t>NE2&gt;SUM</t>
  </si>
  <si>
    <t>M2</t>
  </si>
  <si>
    <t>0910</t>
  </si>
  <si>
    <t>SUM&gt;EGRIP&gt;NE6</t>
  </si>
  <si>
    <t>1745</t>
  </si>
  <si>
    <t>NE6&gt;EGRIP&gt;SUM</t>
  </si>
  <si>
    <t>1026</t>
  </si>
  <si>
    <t>M9</t>
  </si>
  <si>
    <t>SUM&gt;NE5&gt;NE4&gt;EGRIP</t>
  </si>
  <si>
    <t>1938</t>
  </si>
  <si>
    <t>0900</t>
  </si>
  <si>
    <t>SUM-&gt;NE3-&gt;NE1</t>
  </si>
  <si>
    <t>1547</t>
  </si>
  <si>
    <t>NE1-&gt;SUM</t>
  </si>
  <si>
    <t>0825</t>
  </si>
  <si>
    <t>SUM-&gt;CNP-&gt;AEY</t>
  </si>
  <si>
    <t>Latest KGF</t>
  </si>
  <si>
    <t>00</t>
  </si>
  <si>
    <t>1219</t>
  </si>
  <si>
    <t>1346</t>
  </si>
  <si>
    <t>1028</t>
  </si>
  <si>
    <t>1158</t>
  </si>
  <si>
    <t>1213</t>
  </si>
  <si>
    <t>1319</t>
  </si>
  <si>
    <t>1142</t>
  </si>
  <si>
    <t>1253</t>
  </si>
  <si>
    <t>1404</t>
  </si>
  <si>
    <t>1103</t>
  </si>
  <si>
    <t>1224</t>
  </si>
  <si>
    <t>94</t>
  </si>
  <si>
    <t>1305</t>
  </si>
  <si>
    <t>1406</t>
  </si>
  <si>
    <t>1230</t>
  </si>
  <si>
    <t>1336</t>
  </si>
  <si>
    <t>FP4 Flight 1</t>
  </si>
  <si>
    <t>FP4 Flight 2 - 3 pax in</t>
  </si>
  <si>
    <t>FP4 Flight 5 - 19 Pax out</t>
  </si>
  <si>
    <t xml:space="preserve">FP4 Flight 4 - Cold Deck </t>
  </si>
  <si>
    <t xml:space="preserve">FP4 Flight 3 </t>
  </si>
  <si>
    <t>1242</t>
  </si>
  <si>
    <t>1341</t>
  </si>
  <si>
    <t>1330</t>
  </si>
  <si>
    <t>1133</t>
  </si>
  <si>
    <t>1246</t>
  </si>
  <si>
    <t>1239</t>
  </si>
  <si>
    <t>1352</t>
  </si>
  <si>
    <t>S1115/51</t>
  </si>
  <si>
    <t>S1215/61</t>
  </si>
  <si>
    <t>S1315/62</t>
  </si>
  <si>
    <t>S1415/71</t>
  </si>
  <si>
    <t>S1515/12</t>
  </si>
  <si>
    <t>S1615/31</t>
  </si>
  <si>
    <t>S1715/33</t>
  </si>
  <si>
    <t>S1815/62</t>
  </si>
  <si>
    <t>S1915/82</t>
  </si>
  <si>
    <t>S2015/11</t>
  </si>
  <si>
    <t>S2115/41</t>
  </si>
  <si>
    <t>S2215/64</t>
  </si>
  <si>
    <t>S1015/22</t>
  </si>
  <si>
    <t>FP5 Flight 1 - DVs</t>
  </si>
  <si>
    <t>FP5 Flight 2 - JSEP/FEMCO arrive</t>
  </si>
  <si>
    <t>FP5 Flight 3  - JSEP depart</t>
  </si>
  <si>
    <t>FP5 Flight 5</t>
  </si>
  <si>
    <t xml:space="preserve">FP5 Flight 6 </t>
  </si>
  <si>
    <t>FP5 Flight 7</t>
  </si>
  <si>
    <r>
      <t xml:space="preserve">Insert TOTAL WEIGHT of actual cargo                  (NOT PAX) here.                         </t>
    </r>
    <r>
      <rPr>
        <sz val="8"/>
        <color rgb="FFFF0000"/>
        <rFont val="Arial"/>
        <family val="2"/>
      </rPr>
      <t>FROM PALLET TRACKER</t>
    </r>
  </si>
  <si>
    <t>1215</t>
  </si>
  <si>
    <t>1415</t>
  </si>
  <si>
    <t>S2315/61</t>
  </si>
  <si>
    <t>S2415/21</t>
  </si>
  <si>
    <t>1550</t>
  </si>
  <si>
    <t>S2515/22</t>
  </si>
  <si>
    <t>95</t>
  </si>
  <si>
    <t>1631</t>
  </si>
  <si>
    <t>1742</t>
  </si>
  <si>
    <t>S2615/41</t>
  </si>
  <si>
    <t>1033</t>
  </si>
  <si>
    <t>1138</t>
  </si>
  <si>
    <t>FP56 Flight 1</t>
  </si>
  <si>
    <t>FP56 Flight 2</t>
  </si>
  <si>
    <t>FP56 Flight 3</t>
  </si>
  <si>
    <t xml:space="preserve">FP56 Flight 4 - Summit Pull Out </t>
  </si>
  <si>
    <t xml:space="preserve">FP4 Flight 4  </t>
  </si>
  <si>
    <t>Norland 6</t>
  </si>
  <si>
    <t>1223</t>
  </si>
  <si>
    <t>1310</t>
  </si>
  <si>
    <t>Phase II to Phase III Turnover Flight 1</t>
  </si>
  <si>
    <t>Phase II to Phase III Turnover Flight 2</t>
  </si>
  <si>
    <t>NLD</t>
  </si>
  <si>
    <t>1302</t>
  </si>
  <si>
    <t>1452</t>
  </si>
  <si>
    <t>1536</t>
  </si>
  <si>
    <t>N/A</t>
  </si>
  <si>
    <t>1603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</si>
</sst>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/d/yy;@"/>
    <numFmt numFmtId="165" formatCode="h:mm;@"/>
  </numFmts>
  <fonts count="14" x14ac:knownFonts="1"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i/>
      <sz val="11"/>
      <color theme="1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b/>
      <sz val="12"/>
      <color theme="1"/>
      <name val="Arial"/>
      <family val="2"/>
    </font>
    <font>
      <sz val="9"/>
      <color rgb="FF000000"/>
      <name val="Arial"/>
      <family val="2"/>
    </font>
    <font>
      <sz val="8"/>
      <color theme="1"/>
      <name val="Calibri"/>
      <family val="2"/>
      <scheme val="minor"/>
    </font>
    <font>
      <i/>
      <sz val="9"/>
      <color theme="1"/>
      <name val="Arial"/>
      <family val="2"/>
    </font>
    <font>
      <i/>
      <sz val="9"/>
      <color rgb="FF00000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8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66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1" fillId="0" borderId="0"/>
  </cellStyleXfs>
  <cellXfs count="81">
    <xf numFmtId="0" fontId="0" fillId="0" borderId="0" xfId="0"/>
    <xf numFmtId="1" fontId="0" fillId="0" borderId="0" xfId="0" applyNumberFormat="1"/>
    <xf numFmtId="164" fontId="0" fillId="0" borderId="0" xfId="0" applyNumberFormat="1"/>
    <xf numFmtId="49" fontId="0" fillId="0" borderId="0" xfId="0" applyNumberFormat="1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 wrapText="1"/>
    </xf>
    <xf numFmtId="0" fontId="5" fillId="0" borderId="0" xfId="0" applyFont="1"/>
    <xf numFmtId="1" fontId="1" fillId="2" borderId="0" xfId="0" applyNumberFormat="1" applyFont="1" applyFill="1"/>
    <xf numFmtId="164" fontId="1" fillId="2" borderId="0" xfId="0" applyNumberFormat="1" applyFont="1" applyFill="1"/>
    <xf numFmtId="49" fontId="1" fillId="2" borderId="0" xfId="0" applyNumberFormat="1" applyFont="1" applyFill="1"/>
    <xf numFmtId="0" fontId="1" fillId="2" borderId="0" xfId="0" applyFont="1" applyFill="1"/>
    <xf numFmtId="1" fontId="2" fillId="4" borderId="0" xfId="0" applyNumberFormat="1" applyFont="1" applyFill="1"/>
    <xf numFmtId="164" fontId="2" fillId="4" borderId="0" xfId="0" applyNumberFormat="1" applyFont="1" applyFill="1"/>
    <xf numFmtId="49" fontId="2" fillId="4" borderId="0" xfId="0" applyNumberFormat="1" applyFont="1" applyFill="1"/>
    <xf numFmtId="0" fontId="2" fillId="4" borderId="0" xfId="0" applyFont="1" applyFill="1"/>
    <xf numFmtId="165" fontId="1" fillId="2" borderId="0" xfId="0" applyNumberFormat="1" applyFont="1" applyFill="1" applyAlignment="1">
      <alignment horizontal="center"/>
    </xf>
    <xf numFmtId="165" fontId="2" fillId="4" borderId="0" xfId="0" applyNumberFormat="1" applyFont="1" applyFill="1" applyAlignment="1">
      <alignment horizontal="center"/>
    </xf>
    <xf numFmtId="165" fontId="0" fillId="0" borderId="0" xfId="0" applyNumberFormat="1" applyAlignment="1">
      <alignment horizontal="center"/>
    </xf>
    <xf numFmtId="0" fontId="5" fillId="3" borderId="1" xfId="0" applyFont="1" applyFill="1" applyBorder="1"/>
    <xf numFmtId="0" fontId="3" fillId="3" borderId="2" xfId="0" applyFont="1" applyFill="1" applyBorder="1" applyAlignment="1">
      <alignment horizontal="center" wrapText="1"/>
    </xf>
    <xf numFmtId="0" fontId="6" fillId="3" borderId="0" xfId="0" applyFont="1" applyFill="1" applyBorder="1"/>
    <xf numFmtId="0" fontId="1" fillId="3" borderId="0" xfId="0" applyFont="1" applyFill="1" applyBorder="1"/>
    <xf numFmtId="0" fontId="2" fillId="3" borderId="3" xfId="0" applyFont="1" applyFill="1" applyBorder="1"/>
    <xf numFmtId="0" fontId="2" fillId="3" borderId="4" xfId="0" applyFont="1" applyFill="1" applyBorder="1"/>
    <xf numFmtId="0" fontId="2" fillId="3" borderId="5" xfId="0" applyFont="1" applyFill="1" applyBorder="1"/>
    <xf numFmtId="0" fontId="3" fillId="5" borderId="2" xfId="0" applyFont="1" applyFill="1" applyBorder="1" applyAlignment="1">
      <alignment horizontal="center" wrapText="1"/>
    </xf>
    <xf numFmtId="0" fontId="5" fillId="5" borderId="1" xfId="0" applyFont="1" applyFill="1" applyBorder="1"/>
    <xf numFmtId="0" fontId="4" fillId="0" borderId="0" xfId="0" applyFont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9" fillId="0" borderId="0" xfId="0" applyFont="1"/>
    <xf numFmtId="0" fontId="9" fillId="6" borderId="1" xfId="0" applyFont="1" applyFill="1" applyBorder="1"/>
    <xf numFmtId="1" fontId="9" fillId="6" borderId="1" xfId="0" applyNumberFormat="1" applyFont="1" applyFill="1" applyBorder="1"/>
    <xf numFmtId="164" fontId="9" fillId="6" borderId="1" xfId="0" applyNumberFormat="1" applyFont="1" applyFill="1" applyBorder="1"/>
    <xf numFmtId="49" fontId="9" fillId="6" borderId="1" xfId="0" applyNumberFormat="1" applyFont="1" applyFill="1" applyBorder="1"/>
    <xf numFmtId="49" fontId="10" fillId="6" borderId="1" xfId="0" applyNumberFormat="1" applyFont="1" applyFill="1" applyBorder="1" applyAlignment="1">
      <alignment horizontal="center"/>
    </xf>
    <xf numFmtId="1" fontId="5" fillId="2" borderId="1" xfId="0" applyNumberFormat="1" applyFont="1" applyFill="1" applyBorder="1"/>
    <xf numFmtId="49" fontId="7" fillId="0" borderId="1" xfId="0" applyNumberFormat="1" applyFont="1" applyBorder="1" applyAlignment="1">
      <alignment horizontal="center"/>
    </xf>
    <xf numFmtId="0" fontId="5" fillId="0" borderId="1" xfId="0" applyFont="1" applyBorder="1"/>
    <xf numFmtId="0" fontId="1" fillId="2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9" fillId="6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3" fontId="12" fillId="0" borderId="1" xfId="1" applyNumberFormat="1" applyFont="1" applyFill="1" applyBorder="1" applyAlignment="1" applyProtection="1">
      <alignment horizontal="center" shrinkToFit="1"/>
    </xf>
    <xf numFmtId="49" fontId="11" fillId="0" borderId="3" xfId="1" applyNumberFormat="1" applyFont="1" applyFill="1" applyBorder="1" applyAlignment="1">
      <alignment horizontal="left"/>
    </xf>
    <xf numFmtId="0" fontId="1" fillId="0" borderId="0" xfId="0" applyFont="1" applyAlignment="1">
      <alignment horizontal="center"/>
    </xf>
    <xf numFmtId="0" fontId="3" fillId="2" borderId="2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164" fontId="2" fillId="2" borderId="7" xfId="0" applyNumberFormat="1" applyFont="1" applyFill="1" applyBorder="1" applyAlignment="1">
      <alignment horizontal="center" wrapText="1"/>
    </xf>
    <xf numFmtId="49" fontId="2" fillId="2" borderId="7" xfId="0" applyNumberFormat="1" applyFont="1" applyFill="1" applyBorder="1" applyAlignment="1">
      <alignment horizontal="center" wrapText="1"/>
    </xf>
    <xf numFmtId="0" fontId="2" fillId="2" borderId="7" xfId="0" applyFont="1" applyFill="1" applyBorder="1" applyAlignment="1">
      <alignment horizontal="center" wrapText="1"/>
    </xf>
    <xf numFmtId="0" fontId="2" fillId="2" borderId="8" xfId="0" applyFont="1" applyFill="1" applyBorder="1" applyAlignment="1">
      <alignment horizontal="center" wrapText="1"/>
    </xf>
    <xf numFmtId="164" fontId="4" fillId="2" borderId="10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/>
    </xf>
    <xf numFmtId="1" fontId="2" fillId="2" borderId="12" xfId="0" applyNumberFormat="1" applyFont="1" applyFill="1" applyBorder="1" applyAlignment="1">
      <alignment horizontal="center" wrapText="1"/>
    </xf>
    <xf numFmtId="1" fontId="4" fillId="2" borderId="2" xfId="0" applyNumberFormat="1" applyFont="1" applyFill="1" applyBorder="1" applyAlignment="1">
      <alignment horizontal="center" vertical="center"/>
    </xf>
    <xf numFmtId="49" fontId="2" fillId="2" borderId="12" xfId="0" applyNumberFormat="1" applyFont="1" applyFill="1" applyBorder="1" applyAlignment="1">
      <alignment horizontal="center" wrapText="1"/>
    </xf>
    <xf numFmtId="49" fontId="4" fillId="2" borderId="2" xfId="0" applyNumberFormat="1" applyFont="1" applyFill="1" applyBorder="1" applyAlignment="1">
      <alignment horizontal="center" vertical="center"/>
    </xf>
    <xf numFmtId="165" fontId="2" fillId="2" borderId="6" xfId="0" applyNumberFormat="1" applyFont="1" applyFill="1" applyBorder="1" applyAlignment="1">
      <alignment horizontal="center" wrapText="1"/>
    </xf>
    <xf numFmtId="165" fontId="2" fillId="2" borderId="8" xfId="0" applyNumberFormat="1" applyFont="1" applyFill="1" applyBorder="1" applyAlignment="1">
      <alignment horizontal="center" wrapText="1"/>
    </xf>
    <xf numFmtId="0" fontId="9" fillId="6" borderId="2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right"/>
    </xf>
    <xf numFmtId="164" fontId="5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49" fontId="11" fillId="0" borderId="1" xfId="1" applyNumberFormat="1" applyFont="1" applyFill="1" applyBorder="1" applyAlignment="1">
      <alignment horizontal="left"/>
    </xf>
    <xf numFmtId="0" fontId="5" fillId="0" borderId="1" xfId="0" applyNumberFormat="1" applyFont="1" applyBorder="1" applyAlignment="1">
      <alignment horizontal="center"/>
    </xf>
    <xf numFmtId="165" fontId="4" fillId="2" borderId="3" xfId="0" applyNumberFormat="1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8"/>
  <sheetViews>
    <sheetView tabSelected="1" topLeftCell="I1" zoomScaleNormal="100" workbookViewId="0">
      <pane ySplit="4" topLeftCell="A35" activePane="bottomLeft" state="frozen"/>
      <selection pane="bottomLeft" activeCell="B56" sqref="B56:S57"/>
    </sheetView>
  </sheetViews>
  <sheetFormatPr defaultRowHeight="15" x14ac:dyDescent="0.25"/>
  <cols>
    <col min="1" max="1" width="5.42578125" style="1" customWidth="1"/>
    <col min="2" max="2" width="11.140625" style="2" customWidth="1"/>
    <col min="3" max="4" width="11.140625" style="3" customWidth="1"/>
    <col min="5" max="6" width="11.140625" style="18" customWidth="1"/>
    <col min="7" max="8" width="7.28515625" style="44" customWidth="1"/>
    <col min="9" max="12" width="11.140625" style="44" customWidth="1"/>
    <col min="13" max="13" width="11.140625" customWidth="1"/>
    <col min="14" max="15" width="7.42578125" customWidth="1"/>
    <col min="16" max="16" width="8.28515625" customWidth="1"/>
    <col min="18" max="18" width="15.7109375" customWidth="1"/>
    <col min="19" max="19" width="58" customWidth="1"/>
    <col min="20" max="27" width="10.7109375" customWidth="1"/>
    <col min="28" max="28" width="15.140625" style="44" customWidth="1"/>
  </cols>
  <sheetData>
    <row r="1" spans="1:29" s="4" customFormat="1" ht="18" x14ac:dyDescent="0.25">
      <c r="A1" s="8" t="s">
        <v>0</v>
      </c>
      <c r="B1" s="9"/>
      <c r="C1" s="10"/>
      <c r="D1" s="10"/>
      <c r="E1" s="16"/>
      <c r="F1" s="16"/>
      <c r="G1" s="40"/>
      <c r="H1" s="40"/>
      <c r="I1" s="40"/>
      <c r="J1" s="40"/>
      <c r="K1" s="40"/>
      <c r="L1" s="40"/>
      <c r="M1" s="11"/>
      <c r="N1" s="11"/>
      <c r="O1" s="11"/>
      <c r="P1" s="11"/>
      <c r="Q1" s="11"/>
      <c r="R1" s="11"/>
      <c r="S1" s="11"/>
      <c r="T1" s="21" t="s">
        <v>29</v>
      </c>
      <c r="U1" s="22"/>
      <c r="V1" s="22"/>
      <c r="W1" s="22"/>
      <c r="X1" s="22"/>
      <c r="Y1" s="22"/>
      <c r="Z1" s="22"/>
      <c r="AA1" s="22"/>
      <c r="AB1" s="47"/>
    </row>
    <row r="2" spans="1:29" s="5" customFormat="1" x14ac:dyDescent="0.25">
      <c r="A2" s="12" t="s">
        <v>1</v>
      </c>
      <c r="B2" s="13"/>
      <c r="C2" s="14"/>
      <c r="D2" s="14"/>
      <c r="E2" s="17"/>
      <c r="F2" s="17"/>
      <c r="G2" s="41"/>
      <c r="H2" s="41"/>
      <c r="I2" s="41"/>
      <c r="J2" s="41"/>
      <c r="K2" s="41"/>
      <c r="L2" s="41"/>
      <c r="M2" s="15"/>
      <c r="N2" s="15"/>
      <c r="O2" s="15"/>
      <c r="P2" s="15"/>
      <c r="Q2" s="15"/>
      <c r="R2" s="15"/>
      <c r="S2" s="15"/>
      <c r="T2" s="23" t="s">
        <v>28</v>
      </c>
      <c r="U2" s="24"/>
      <c r="V2" s="24"/>
      <c r="W2" s="24"/>
      <c r="X2" s="24"/>
      <c r="Y2" s="24"/>
      <c r="Z2" s="24"/>
      <c r="AA2" s="25"/>
      <c r="AB2" s="51" t="s">
        <v>43</v>
      </c>
    </row>
    <row r="3" spans="1:29" s="6" customFormat="1" ht="60" x14ac:dyDescent="0.25">
      <c r="A3" s="61" t="s">
        <v>2</v>
      </c>
      <c r="B3" s="52" t="s">
        <v>11</v>
      </c>
      <c r="C3" s="63" t="s">
        <v>12</v>
      </c>
      <c r="D3" s="53" t="s">
        <v>13</v>
      </c>
      <c r="E3" s="65" t="s">
        <v>3</v>
      </c>
      <c r="F3" s="66" t="s">
        <v>27</v>
      </c>
      <c r="G3" s="54" t="s">
        <v>10</v>
      </c>
      <c r="H3" s="68" t="s">
        <v>9</v>
      </c>
      <c r="I3" s="54" t="s">
        <v>8</v>
      </c>
      <c r="J3" s="68" t="s">
        <v>7</v>
      </c>
      <c r="K3" s="70" t="s">
        <v>6</v>
      </c>
      <c r="L3" s="55" t="s">
        <v>5</v>
      </c>
      <c r="M3" s="54" t="s">
        <v>4</v>
      </c>
      <c r="N3" s="68" t="s">
        <v>14</v>
      </c>
      <c r="O3" s="54" t="s">
        <v>15</v>
      </c>
      <c r="P3" s="68" t="s">
        <v>16</v>
      </c>
      <c r="Q3" s="54" t="s">
        <v>166</v>
      </c>
      <c r="R3" s="68" t="s">
        <v>17</v>
      </c>
      <c r="S3" s="55" t="s">
        <v>18</v>
      </c>
      <c r="T3" s="20" t="s">
        <v>19</v>
      </c>
      <c r="U3" s="20" t="s">
        <v>22</v>
      </c>
      <c r="V3" s="20" t="s">
        <v>6</v>
      </c>
      <c r="W3" s="26" t="s">
        <v>20</v>
      </c>
      <c r="X3" s="20" t="s">
        <v>23</v>
      </c>
      <c r="Y3" s="20" t="s">
        <v>24</v>
      </c>
      <c r="Z3" s="20" t="s">
        <v>5</v>
      </c>
      <c r="AA3" s="26" t="s">
        <v>21</v>
      </c>
      <c r="AB3" s="48" t="s">
        <v>47</v>
      </c>
    </row>
    <row r="4" spans="1:29" s="28" customFormat="1" ht="45" customHeight="1" x14ac:dyDescent="0.2">
      <c r="A4" s="62"/>
      <c r="B4" s="56"/>
      <c r="C4" s="64"/>
      <c r="D4" s="57"/>
      <c r="E4" s="77" t="s">
        <v>25</v>
      </c>
      <c r="F4" s="78"/>
      <c r="G4" s="58"/>
      <c r="H4" s="69"/>
      <c r="I4" s="58" t="s">
        <v>37</v>
      </c>
      <c r="J4" s="69" t="s">
        <v>26</v>
      </c>
      <c r="K4" s="79" t="s">
        <v>82</v>
      </c>
      <c r="L4" s="80"/>
      <c r="M4" s="58" t="s">
        <v>38</v>
      </c>
      <c r="N4" s="71" t="s">
        <v>39</v>
      </c>
      <c r="O4" s="59" t="s">
        <v>40</v>
      </c>
      <c r="P4" s="69"/>
      <c r="Q4" s="59" t="s">
        <v>41</v>
      </c>
      <c r="R4" s="69"/>
      <c r="S4" s="60" t="s">
        <v>42</v>
      </c>
      <c r="T4" s="29" t="s">
        <v>44</v>
      </c>
      <c r="U4" s="29" t="s">
        <v>45</v>
      </c>
      <c r="V4" s="29" t="s">
        <v>46</v>
      </c>
      <c r="W4" s="30"/>
      <c r="X4" s="29" t="s">
        <v>44</v>
      </c>
      <c r="Y4" s="29" t="s">
        <v>45</v>
      </c>
      <c r="Z4" s="29" t="s">
        <v>46</v>
      </c>
      <c r="AA4" s="30"/>
      <c r="AB4" s="49"/>
    </row>
    <row r="5" spans="1:29" s="31" customFormat="1" ht="12" x14ac:dyDescent="0.2">
      <c r="A5" s="33" t="s">
        <v>30</v>
      </c>
      <c r="B5" s="34">
        <v>40656</v>
      </c>
      <c r="C5" s="35" t="s">
        <v>31</v>
      </c>
      <c r="D5" s="35" t="s">
        <v>32</v>
      </c>
      <c r="E5" s="36" t="s">
        <v>52</v>
      </c>
      <c r="F5" s="36" t="s">
        <v>53</v>
      </c>
      <c r="G5" s="42">
        <v>12</v>
      </c>
      <c r="H5" s="67">
        <v>0</v>
      </c>
      <c r="I5" s="42">
        <v>0</v>
      </c>
      <c r="J5" s="67">
        <v>0</v>
      </c>
      <c r="K5" s="67">
        <v>0</v>
      </c>
      <c r="L5" s="67">
        <v>0</v>
      </c>
      <c r="M5" s="32">
        <v>1145</v>
      </c>
      <c r="N5" s="32">
        <v>1</v>
      </c>
      <c r="O5" s="32"/>
      <c r="P5" s="72"/>
      <c r="Q5" s="32"/>
      <c r="R5" s="42" t="s">
        <v>35</v>
      </c>
      <c r="S5" s="32" t="s">
        <v>36</v>
      </c>
      <c r="T5" s="32"/>
      <c r="U5" s="32"/>
      <c r="V5" s="32"/>
      <c r="W5" s="32"/>
      <c r="X5" s="32"/>
      <c r="Y5" s="32"/>
      <c r="Z5" s="32"/>
      <c r="AA5" s="32"/>
      <c r="AB5" s="42"/>
    </row>
    <row r="6" spans="1:29" s="7" customFormat="1" ht="12.75" x14ac:dyDescent="0.2">
      <c r="A6" s="37">
        <v>1</v>
      </c>
      <c r="B6" s="73">
        <v>42046</v>
      </c>
      <c r="C6" s="74" t="s">
        <v>48</v>
      </c>
      <c r="D6" s="74" t="s">
        <v>50</v>
      </c>
      <c r="E6" s="38" t="s">
        <v>33</v>
      </c>
      <c r="F6" s="38" t="s">
        <v>34</v>
      </c>
      <c r="G6" s="43">
        <v>5</v>
      </c>
      <c r="H6" s="43">
        <v>0</v>
      </c>
      <c r="I6" s="43">
        <v>0</v>
      </c>
      <c r="J6" s="43">
        <v>156</v>
      </c>
      <c r="K6" s="43">
        <v>700</v>
      </c>
      <c r="L6" s="43">
        <v>200</v>
      </c>
      <c r="M6" s="43"/>
      <c r="N6" s="43">
        <v>1</v>
      </c>
      <c r="O6" s="43">
        <v>0</v>
      </c>
      <c r="P6" s="43"/>
      <c r="Q6" s="43" t="s">
        <v>60</v>
      </c>
      <c r="R6" s="45" t="s">
        <v>61</v>
      </c>
      <c r="S6" s="46" t="s">
        <v>62</v>
      </c>
      <c r="T6" s="19">
        <f>G6*210</f>
        <v>1050</v>
      </c>
      <c r="U6" s="19">
        <f>I6*7</f>
        <v>0</v>
      </c>
      <c r="V6" s="19">
        <f>K6</f>
        <v>700</v>
      </c>
      <c r="W6" s="27">
        <f>SUM(T6:V6)</f>
        <v>1750</v>
      </c>
      <c r="X6" s="19">
        <f>H6*210</f>
        <v>0</v>
      </c>
      <c r="Y6" s="19">
        <f>J6*7</f>
        <v>1092</v>
      </c>
      <c r="Z6" s="19">
        <f>L6</f>
        <v>200</v>
      </c>
      <c r="AA6" s="27">
        <f>SUM(X6:Z6)</f>
        <v>1292</v>
      </c>
      <c r="AB6" s="50">
        <v>30</v>
      </c>
    </row>
    <row r="7" spans="1:29" s="7" customFormat="1" ht="12.75" x14ac:dyDescent="0.2">
      <c r="A7" s="37">
        <v>2</v>
      </c>
      <c r="B7" s="73">
        <v>42046</v>
      </c>
      <c r="C7" s="74" t="s">
        <v>49</v>
      </c>
      <c r="D7" s="74" t="s">
        <v>51</v>
      </c>
      <c r="E7" s="38" t="s">
        <v>54</v>
      </c>
      <c r="F7" s="38" t="s">
        <v>57</v>
      </c>
      <c r="G7" s="43">
        <v>4</v>
      </c>
      <c r="H7" s="43">
        <v>0</v>
      </c>
      <c r="I7" s="43">
        <v>0</v>
      </c>
      <c r="J7" s="43">
        <v>194</v>
      </c>
      <c r="K7" s="43">
        <v>800</v>
      </c>
      <c r="L7" s="43">
        <v>0</v>
      </c>
      <c r="M7" s="43"/>
      <c r="N7" s="43">
        <v>1</v>
      </c>
      <c r="O7" s="43">
        <v>0</v>
      </c>
      <c r="P7" s="43"/>
      <c r="Q7" s="43" t="s">
        <v>60</v>
      </c>
      <c r="R7" s="45" t="s">
        <v>61</v>
      </c>
      <c r="S7" s="46" t="s">
        <v>62</v>
      </c>
      <c r="T7" s="19">
        <f t="shared" ref="T7:T50" si="0">G7*210</f>
        <v>840</v>
      </c>
      <c r="U7" s="19">
        <f t="shared" ref="U7:U50" si="1">I7*7</f>
        <v>0</v>
      </c>
      <c r="V7" s="19">
        <f t="shared" ref="V7:V50" si="2">K7</f>
        <v>800</v>
      </c>
      <c r="W7" s="27">
        <f t="shared" ref="W7:W50" si="3">SUM(T7:V7)</f>
        <v>1640</v>
      </c>
      <c r="X7" s="19">
        <f t="shared" ref="X7:X50" si="4">H7*210</f>
        <v>0</v>
      </c>
      <c r="Y7" s="19">
        <f t="shared" ref="Y7:Y50" si="5">J7*7</f>
        <v>1358</v>
      </c>
      <c r="Z7" s="19">
        <f t="shared" ref="Z7:Z50" si="6">L7</f>
        <v>0</v>
      </c>
      <c r="AA7" s="27">
        <f t="shared" ref="AA7:AA50" si="7">SUM(X7:Z7)</f>
        <v>1358</v>
      </c>
      <c r="AB7" s="50">
        <v>37</v>
      </c>
    </row>
    <row r="8" spans="1:29" s="7" customFormat="1" ht="12.75" x14ac:dyDescent="0.2">
      <c r="A8" s="37">
        <v>3</v>
      </c>
      <c r="B8" s="73">
        <v>42052</v>
      </c>
      <c r="C8" s="74" t="s">
        <v>49</v>
      </c>
      <c r="D8" s="74" t="s">
        <v>51</v>
      </c>
      <c r="E8" s="38" t="s">
        <v>55</v>
      </c>
      <c r="F8" s="38" t="s">
        <v>58</v>
      </c>
      <c r="G8" s="43">
        <v>0</v>
      </c>
      <c r="H8" s="43">
        <v>4</v>
      </c>
      <c r="I8" s="43">
        <v>0</v>
      </c>
      <c r="J8" s="43">
        <v>184</v>
      </c>
      <c r="K8" s="43">
        <v>500</v>
      </c>
      <c r="L8" s="43">
        <v>0</v>
      </c>
      <c r="M8" s="43"/>
      <c r="N8" s="43">
        <v>1</v>
      </c>
      <c r="O8" s="43">
        <v>0</v>
      </c>
      <c r="P8" s="43"/>
      <c r="Q8" s="43" t="s">
        <v>60</v>
      </c>
      <c r="R8" s="45" t="s">
        <v>61</v>
      </c>
      <c r="S8" s="46" t="s">
        <v>63</v>
      </c>
      <c r="T8" s="19">
        <f t="shared" si="0"/>
        <v>0</v>
      </c>
      <c r="U8" s="19">
        <f t="shared" si="1"/>
        <v>0</v>
      </c>
      <c r="V8" s="19">
        <f t="shared" si="2"/>
        <v>500</v>
      </c>
      <c r="W8" s="27">
        <f t="shared" si="3"/>
        <v>500</v>
      </c>
      <c r="X8" s="19">
        <f t="shared" si="4"/>
        <v>840</v>
      </c>
      <c r="Y8" s="19">
        <f t="shared" si="5"/>
        <v>1288</v>
      </c>
      <c r="Z8" s="19">
        <f t="shared" si="6"/>
        <v>0</v>
      </c>
      <c r="AA8" s="27">
        <f t="shared" si="7"/>
        <v>2128</v>
      </c>
      <c r="AB8" s="50">
        <v>34</v>
      </c>
    </row>
    <row r="9" spans="1:29" s="7" customFormat="1" ht="12.75" x14ac:dyDescent="0.2">
      <c r="A9" s="37">
        <v>4</v>
      </c>
      <c r="B9" s="73">
        <v>42052</v>
      </c>
      <c r="C9" s="74" t="s">
        <v>48</v>
      </c>
      <c r="D9" s="74" t="s">
        <v>50</v>
      </c>
      <c r="E9" s="38" t="s">
        <v>56</v>
      </c>
      <c r="F9" s="38" t="s">
        <v>59</v>
      </c>
      <c r="G9" s="43">
        <v>0</v>
      </c>
      <c r="H9" s="43">
        <v>4</v>
      </c>
      <c r="I9" s="43">
        <v>0</v>
      </c>
      <c r="J9" s="43">
        <v>152</v>
      </c>
      <c r="K9" s="43">
        <v>500</v>
      </c>
      <c r="L9" s="43">
        <v>0</v>
      </c>
      <c r="M9" s="43"/>
      <c r="N9" s="43">
        <v>1</v>
      </c>
      <c r="O9" s="43">
        <v>0</v>
      </c>
      <c r="P9" s="43"/>
      <c r="Q9" s="43" t="s">
        <v>60</v>
      </c>
      <c r="R9" s="45" t="s">
        <v>61</v>
      </c>
      <c r="S9" s="46" t="s">
        <v>63</v>
      </c>
      <c r="T9" s="19">
        <f t="shared" si="0"/>
        <v>0</v>
      </c>
      <c r="U9" s="19">
        <f t="shared" si="1"/>
        <v>0</v>
      </c>
      <c r="V9" s="19">
        <f t="shared" si="2"/>
        <v>500</v>
      </c>
      <c r="W9" s="27">
        <f t="shared" si="3"/>
        <v>500</v>
      </c>
      <c r="X9" s="19">
        <f t="shared" si="4"/>
        <v>840</v>
      </c>
      <c r="Y9" s="19">
        <f t="shared" si="5"/>
        <v>1064</v>
      </c>
      <c r="Z9" s="19">
        <f t="shared" si="6"/>
        <v>0</v>
      </c>
      <c r="AA9" s="27">
        <f t="shared" si="7"/>
        <v>1904</v>
      </c>
      <c r="AB9" s="50">
        <v>42</v>
      </c>
    </row>
    <row r="10" spans="1:29" s="7" customFormat="1" ht="12" x14ac:dyDescent="0.2">
      <c r="A10" s="37">
        <v>5</v>
      </c>
      <c r="B10" s="73">
        <v>42122</v>
      </c>
      <c r="C10" s="74" t="s">
        <v>98</v>
      </c>
      <c r="D10" s="74" t="s">
        <v>64</v>
      </c>
      <c r="E10" s="38" t="s">
        <v>65</v>
      </c>
      <c r="F10" s="38" t="s">
        <v>66</v>
      </c>
      <c r="G10" s="43">
        <v>17</v>
      </c>
      <c r="H10" s="43">
        <v>0</v>
      </c>
      <c r="I10" s="43">
        <v>0</v>
      </c>
      <c r="J10" s="43">
        <v>1127</v>
      </c>
      <c r="K10" s="43">
        <v>7795</v>
      </c>
      <c r="L10" s="43">
        <v>3000</v>
      </c>
      <c r="M10" s="43">
        <v>1232</v>
      </c>
      <c r="N10" s="43">
        <v>8</v>
      </c>
      <c r="O10" s="43">
        <v>0</v>
      </c>
      <c r="P10" s="43" t="s">
        <v>74</v>
      </c>
      <c r="Q10" s="43">
        <v>42.2</v>
      </c>
      <c r="R10" s="43" t="s">
        <v>35</v>
      </c>
      <c r="S10" s="39" t="s">
        <v>67</v>
      </c>
      <c r="T10" s="19">
        <f t="shared" si="0"/>
        <v>3570</v>
      </c>
      <c r="U10" s="19">
        <f t="shared" si="1"/>
        <v>0</v>
      </c>
      <c r="V10" s="19">
        <f t="shared" si="2"/>
        <v>7795</v>
      </c>
      <c r="W10" s="27">
        <f t="shared" si="3"/>
        <v>11365</v>
      </c>
      <c r="X10" s="19">
        <f t="shared" si="4"/>
        <v>0</v>
      </c>
      <c r="Y10" s="19">
        <f t="shared" si="5"/>
        <v>7889</v>
      </c>
      <c r="Z10" s="19">
        <f t="shared" si="6"/>
        <v>3000</v>
      </c>
      <c r="AA10" s="27">
        <f t="shared" si="7"/>
        <v>10889</v>
      </c>
      <c r="AB10" s="50">
        <v>145</v>
      </c>
    </row>
    <row r="11" spans="1:29" s="7" customFormat="1" ht="12" x14ac:dyDescent="0.2">
      <c r="A11" s="37">
        <v>6</v>
      </c>
      <c r="B11" s="73">
        <v>42124</v>
      </c>
      <c r="C11" s="74" t="s">
        <v>99</v>
      </c>
      <c r="D11" s="74" t="s">
        <v>68</v>
      </c>
      <c r="E11" s="38" t="s">
        <v>69</v>
      </c>
      <c r="F11" s="38" t="s">
        <v>70</v>
      </c>
      <c r="G11" s="43">
        <v>3</v>
      </c>
      <c r="H11" s="43">
        <v>0</v>
      </c>
      <c r="I11" s="43">
        <v>785</v>
      </c>
      <c r="J11" s="43">
        <v>0</v>
      </c>
      <c r="K11" s="43">
        <v>18205</v>
      </c>
      <c r="L11" s="43">
        <v>1175</v>
      </c>
      <c r="M11" s="43">
        <v>1534</v>
      </c>
      <c r="N11" s="43">
        <v>1</v>
      </c>
      <c r="O11" s="43">
        <v>0</v>
      </c>
      <c r="P11" s="43" t="s">
        <v>75</v>
      </c>
      <c r="Q11" s="43">
        <v>75.2</v>
      </c>
      <c r="R11" s="43" t="s">
        <v>35</v>
      </c>
      <c r="S11" s="39" t="s">
        <v>71</v>
      </c>
      <c r="T11" s="19">
        <f t="shared" si="0"/>
        <v>630</v>
      </c>
      <c r="U11" s="19">
        <f t="shared" si="1"/>
        <v>5495</v>
      </c>
      <c r="V11" s="19">
        <f t="shared" si="2"/>
        <v>18205</v>
      </c>
      <c r="W11" s="27">
        <f t="shared" si="3"/>
        <v>24330</v>
      </c>
      <c r="X11" s="19">
        <f t="shared" si="4"/>
        <v>0</v>
      </c>
      <c r="Y11" s="19">
        <f t="shared" si="5"/>
        <v>0</v>
      </c>
      <c r="Z11" s="19">
        <f t="shared" si="6"/>
        <v>1175</v>
      </c>
      <c r="AA11" s="27">
        <f t="shared" si="7"/>
        <v>1175</v>
      </c>
      <c r="AB11" s="50">
        <v>63</v>
      </c>
    </row>
    <row r="12" spans="1:29" s="7" customFormat="1" ht="12" x14ac:dyDescent="0.2">
      <c r="A12" s="37">
        <v>7</v>
      </c>
      <c r="B12" s="73">
        <v>42126</v>
      </c>
      <c r="C12" s="74" t="s">
        <v>100</v>
      </c>
      <c r="D12" s="74" t="s">
        <v>64</v>
      </c>
      <c r="E12" s="38" t="s">
        <v>72</v>
      </c>
      <c r="F12" s="38" t="s">
        <v>73</v>
      </c>
      <c r="G12" s="43">
        <v>0</v>
      </c>
      <c r="H12" s="43">
        <v>1</v>
      </c>
      <c r="I12" s="43">
        <v>1263</v>
      </c>
      <c r="J12" s="43">
        <v>0</v>
      </c>
      <c r="K12" s="43">
        <v>11141</v>
      </c>
      <c r="L12" s="43">
        <v>9470</v>
      </c>
      <c r="M12" s="43">
        <v>1335</v>
      </c>
      <c r="N12" s="43">
        <v>2</v>
      </c>
      <c r="O12" s="43">
        <v>0</v>
      </c>
      <c r="P12" s="43" t="s">
        <v>76</v>
      </c>
      <c r="Q12" s="43">
        <v>75.2</v>
      </c>
      <c r="R12" s="43" t="s">
        <v>35</v>
      </c>
      <c r="S12" s="39" t="s">
        <v>77</v>
      </c>
      <c r="T12" s="19">
        <f t="shared" si="0"/>
        <v>0</v>
      </c>
      <c r="U12" s="19">
        <f t="shared" si="1"/>
        <v>8841</v>
      </c>
      <c r="V12" s="19">
        <f t="shared" si="2"/>
        <v>11141</v>
      </c>
      <c r="W12" s="27">
        <f t="shared" si="3"/>
        <v>19982</v>
      </c>
      <c r="X12" s="19">
        <f t="shared" si="4"/>
        <v>210</v>
      </c>
      <c r="Y12" s="19">
        <f t="shared" si="5"/>
        <v>0</v>
      </c>
      <c r="Z12" s="19">
        <f t="shared" si="6"/>
        <v>9470</v>
      </c>
      <c r="AA12" s="27">
        <f t="shared" si="7"/>
        <v>9680</v>
      </c>
      <c r="AB12" s="50">
        <v>70</v>
      </c>
    </row>
    <row r="13" spans="1:29" s="7" customFormat="1" ht="12" x14ac:dyDescent="0.2">
      <c r="A13" s="37">
        <v>8</v>
      </c>
      <c r="B13" s="73">
        <v>42127</v>
      </c>
      <c r="C13" s="74" t="s">
        <v>101</v>
      </c>
      <c r="D13" s="74" t="s">
        <v>32</v>
      </c>
      <c r="E13" s="38" t="s">
        <v>78</v>
      </c>
      <c r="F13" s="38" t="s">
        <v>79</v>
      </c>
      <c r="G13" s="43">
        <v>2</v>
      </c>
      <c r="H13" s="43">
        <v>7</v>
      </c>
      <c r="I13" s="43">
        <v>1703</v>
      </c>
      <c r="J13" s="43">
        <v>0</v>
      </c>
      <c r="K13" s="43">
        <v>2900</v>
      </c>
      <c r="L13" s="43">
        <v>2300</v>
      </c>
      <c r="M13" s="43">
        <v>1325</v>
      </c>
      <c r="N13" s="43">
        <v>1</v>
      </c>
      <c r="O13" s="43">
        <v>0</v>
      </c>
      <c r="P13" s="43" t="s">
        <v>80</v>
      </c>
      <c r="Q13" s="43">
        <v>75.2</v>
      </c>
      <c r="R13" s="43" t="s">
        <v>35</v>
      </c>
      <c r="S13" s="39" t="s">
        <v>81</v>
      </c>
      <c r="T13" s="19">
        <f t="shared" si="0"/>
        <v>420</v>
      </c>
      <c r="U13" s="19">
        <f t="shared" si="1"/>
        <v>11921</v>
      </c>
      <c r="V13" s="19">
        <f t="shared" si="2"/>
        <v>2900</v>
      </c>
      <c r="W13" s="27">
        <f t="shared" si="3"/>
        <v>15241</v>
      </c>
      <c r="X13" s="19">
        <f t="shared" si="4"/>
        <v>1470</v>
      </c>
      <c r="Y13" s="19">
        <f t="shared" si="5"/>
        <v>0</v>
      </c>
      <c r="Z13" s="19">
        <f t="shared" si="6"/>
        <v>2300</v>
      </c>
      <c r="AA13" s="27">
        <f t="shared" si="7"/>
        <v>3770</v>
      </c>
      <c r="AB13" s="50">
        <v>92</v>
      </c>
    </row>
    <row r="14" spans="1:29" s="7" customFormat="1" ht="12" x14ac:dyDescent="0.2">
      <c r="A14" s="37">
        <v>9</v>
      </c>
      <c r="B14" s="73">
        <v>42142</v>
      </c>
      <c r="C14" s="74" t="s">
        <v>102</v>
      </c>
      <c r="D14" s="74" t="s">
        <v>83</v>
      </c>
      <c r="E14" s="38" t="s">
        <v>84</v>
      </c>
      <c r="F14" s="38" t="s">
        <v>85</v>
      </c>
      <c r="G14" s="43">
        <v>10</v>
      </c>
      <c r="H14" s="43">
        <v>0</v>
      </c>
      <c r="I14" s="43">
        <v>0</v>
      </c>
      <c r="J14" s="43">
        <v>0</v>
      </c>
      <c r="K14" s="43">
        <v>16750</v>
      </c>
      <c r="L14" s="43">
        <v>0</v>
      </c>
      <c r="M14" s="43">
        <v>1510</v>
      </c>
      <c r="N14" s="43">
        <v>1</v>
      </c>
      <c r="O14" s="43">
        <v>0</v>
      </c>
      <c r="P14" s="43" t="s">
        <v>86</v>
      </c>
      <c r="Q14" s="43">
        <v>112.9</v>
      </c>
      <c r="R14" s="43" t="s">
        <v>35</v>
      </c>
      <c r="S14" s="39" t="s">
        <v>87</v>
      </c>
      <c r="T14" s="19">
        <f t="shared" si="0"/>
        <v>2100</v>
      </c>
      <c r="U14" s="19">
        <f t="shared" si="1"/>
        <v>0</v>
      </c>
      <c r="V14" s="19">
        <f t="shared" si="2"/>
        <v>16750</v>
      </c>
      <c r="W14" s="27">
        <f t="shared" si="3"/>
        <v>18850</v>
      </c>
      <c r="X14" s="19">
        <f t="shared" si="4"/>
        <v>0</v>
      </c>
      <c r="Y14" s="19">
        <f t="shared" si="5"/>
        <v>0</v>
      </c>
      <c r="Z14" s="19">
        <f t="shared" si="6"/>
        <v>0</v>
      </c>
      <c r="AA14" s="27">
        <f t="shared" si="7"/>
        <v>0</v>
      </c>
      <c r="AB14" s="50">
        <v>53</v>
      </c>
      <c r="AC14" s="7" t="s">
        <v>88</v>
      </c>
    </row>
    <row r="15" spans="1:29" s="7" customFormat="1" ht="12" x14ac:dyDescent="0.2">
      <c r="A15" s="37">
        <v>10</v>
      </c>
      <c r="B15" s="73">
        <v>42142</v>
      </c>
      <c r="C15" s="74" t="s">
        <v>103</v>
      </c>
      <c r="D15" s="74" t="s">
        <v>89</v>
      </c>
      <c r="E15" s="38" t="s">
        <v>90</v>
      </c>
      <c r="F15" s="38" t="s">
        <v>91</v>
      </c>
      <c r="G15" s="43">
        <v>0</v>
      </c>
      <c r="H15" s="43">
        <v>0</v>
      </c>
      <c r="I15" s="43">
        <v>0</v>
      </c>
      <c r="J15" s="43">
        <v>0</v>
      </c>
      <c r="K15" s="43">
        <v>16050</v>
      </c>
      <c r="L15" s="43">
        <v>1800</v>
      </c>
      <c r="M15" s="43">
        <v>1610</v>
      </c>
      <c r="N15" s="43">
        <v>1</v>
      </c>
      <c r="O15" s="43">
        <v>0</v>
      </c>
      <c r="P15" s="43" t="s">
        <v>92</v>
      </c>
      <c r="Q15" s="43">
        <v>112.9</v>
      </c>
      <c r="R15" s="43" t="s">
        <v>35</v>
      </c>
      <c r="S15" s="39" t="s">
        <v>93</v>
      </c>
      <c r="T15" s="19">
        <f t="shared" si="0"/>
        <v>0</v>
      </c>
      <c r="U15" s="19">
        <f t="shared" si="1"/>
        <v>0</v>
      </c>
      <c r="V15" s="19">
        <f t="shared" si="2"/>
        <v>16050</v>
      </c>
      <c r="W15" s="27">
        <f t="shared" si="3"/>
        <v>16050</v>
      </c>
      <c r="X15" s="19">
        <f t="shared" si="4"/>
        <v>0</v>
      </c>
      <c r="Y15" s="19">
        <f t="shared" si="5"/>
        <v>0</v>
      </c>
      <c r="Z15" s="19">
        <f t="shared" si="6"/>
        <v>1800</v>
      </c>
      <c r="AA15" s="27">
        <f t="shared" si="7"/>
        <v>1800</v>
      </c>
      <c r="AB15" s="50">
        <v>62</v>
      </c>
      <c r="AC15" s="7" t="s">
        <v>95</v>
      </c>
    </row>
    <row r="16" spans="1:29" s="7" customFormat="1" ht="12" x14ac:dyDescent="0.2">
      <c r="A16" s="37">
        <v>11</v>
      </c>
      <c r="B16" s="73">
        <v>42143</v>
      </c>
      <c r="C16" s="74" t="s">
        <v>104</v>
      </c>
      <c r="D16" s="74" t="s">
        <v>83</v>
      </c>
      <c r="E16" s="38" t="s">
        <v>96</v>
      </c>
      <c r="F16" s="38" t="s">
        <v>73</v>
      </c>
      <c r="G16" s="43">
        <v>0</v>
      </c>
      <c r="H16" s="43">
        <v>2</v>
      </c>
      <c r="I16" s="43">
        <v>0</v>
      </c>
      <c r="J16" s="43">
        <v>0</v>
      </c>
      <c r="K16" s="43">
        <v>12550</v>
      </c>
      <c r="L16" s="43">
        <v>12700</v>
      </c>
      <c r="M16" s="43">
        <v>1328</v>
      </c>
      <c r="N16" s="43">
        <v>3</v>
      </c>
      <c r="O16" s="43">
        <v>0</v>
      </c>
      <c r="P16" s="43" t="s">
        <v>97</v>
      </c>
      <c r="Q16" s="43">
        <v>112.9</v>
      </c>
      <c r="R16" s="43" t="s">
        <v>35</v>
      </c>
      <c r="S16" s="39" t="s">
        <v>94</v>
      </c>
      <c r="T16" s="19">
        <f t="shared" si="0"/>
        <v>0</v>
      </c>
      <c r="U16" s="19">
        <f t="shared" si="1"/>
        <v>0</v>
      </c>
      <c r="V16" s="19">
        <f t="shared" si="2"/>
        <v>12550</v>
      </c>
      <c r="W16" s="27">
        <f t="shared" si="3"/>
        <v>12550</v>
      </c>
      <c r="X16" s="19">
        <f t="shared" si="4"/>
        <v>420</v>
      </c>
      <c r="Y16" s="19">
        <f t="shared" si="5"/>
        <v>0</v>
      </c>
      <c r="Z16" s="19">
        <f t="shared" si="6"/>
        <v>12700</v>
      </c>
      <c r="AA16" s="27">
        <f t="shared" si="7"/>
        <v>13120</v>
      </c>
      <c r="AB16" s="50">
        <v>92</v>
      </c>
    </row>
    <row r="17" spans="1:28" s="7" customFormat="1" ht="12" x14ac:dyDescent="0.2">
      <c r="A17" s="37">
        <v>12</v>
      </c>
      <c r="B17" s="73">
        <v>42146</v>
      </c>
      <c r="C17" s="74" t="s">
        <v>105</v>
      </c>
      <c r="D17" s="74" t="s">
        <v>106</v>
      </c>
      <c r="E17" s="38" t="s">
        <v>107</v>
      </c>
      <c r="F17" s="38" t="s">
        <v>108</v>
      </c>
      <c r="G17" s="43">
        <v>4</v>
      </c>
      <c r="H17" s="38" t="s">
        <v>108</v>
      </c>
      <c r="I17" s="43">
        <v>0</v>
      </c>
      <c r="J17" s="43">
        <v>295</v>
      </c>
      <c r="K17" s="43">
        <v>0</v>
      </c>
      <c r="L17" s="43">
        <v>0</v>
      </c>
      <c r="M17" s="38" t="s">
        <v>108</v>
      </c>
      <c r="N17" s="38" t="s">
        <v>108</v>
      </c>
      <c r="O17" s="43">
        <v>0</v>
      </c>
      <c r="P17" s="43" t="s">
        <v>114</v>
      </c>
      <c r="Q17" s="43">
        <v>116.4</v>
      </c>
      <c r="R17" s="43" t="s">
        <v>111</v>
      </c>
      <c r="S17" s="39" t="s">
        <v>113</v>
      </c>
      <c r="T17" s="19">
        <f t="shared" si="0"/>
        <v>840</v>
      </c>
      <c r="U17" s="19">
        <f t="shared" si="1"/>
        <v>0</v>
      </c>
      <c r="V17" s="19">
        <f t="shared" si="2"/>
        <v>0</v>
      </c>
      <c r="W17" s="27">
        <f t="shared" si="3"/>
        <v>840</v>
      </c>
      <c r="X17" s="19" t="e">
        <f t="shared" si="4"/>
        <v>#VALUE!</v>
      </c>
      <c r="Y17" s="19">
        <f t="shared" si="5"/>
        <v>2065</v>
      </c>
      <c r="Z17" s="19">
        <f t="shared" si="6"/>
        <v>0</v>
      </c>
      <c r="AA17" s="27" t="e">
        <f t="shared" si="7"/>
        <v>#VALUE!</v>
      </c>
      <c r="AB17" s="50"/>
    </row>
    <row r="18" spans="1:28" s="7" customFormat="1" ht="12" x14ac:dyDescent="0.2">
      <c r="A18" s="37">
        <v>13</v>
      </c>
      <c r="B18" s="73">
        <v>42149</v>
      </c>
      <c r="C18" s="74" t="s">
        <v>105</v>
      </c>
      <c r="D18" s="74" t="s">
        <v>106</v>
      </c>
      <c r="E18" s="38" t="s">
        <v>108</v>
      </c>
      <c r="F18" s="38" t="s">
        <v>109</v>
      </c>
      <c r="G18" s="43">
        <v>0</v>
      </c>
      <c r="H18" s="43">
        <v>5</v>
      </c>
      <c r="I18" s="43">
        <v>0</v>
      </c>
      <c r="J18" s="43">
        <v>0</v>
      </c>
      <c r="K18" s="43">
        <v>0</v>
      </c>
      <c r="L18" s="43">
        <v>0</v>
      </c>
      <c r="M18" s="38" t="s">
        <v>108</v>
      </c>
      <c r="N18" s="38" t="s">
        <v>108</v>
      </c>
      <c r="O18" s="43">
        <v>0</v>
      </c>
      <c r="P18" s="43" t="s">
        <v>76</v>
      </c>
      <c r="Q18" s="43">
        <v>116.4</v>
      </c>
      <c r="R18" s="43" t="s">
        <v>110</v>
      </c>
      <c r="S18" s="39" t="s">
        <v>112</v>
      </c>
      <c r="T18" s="19">
        <f t="shared" si="0"/>
        <v>0</v>
      </c>
      <c r="U18" s="19">
        <f t="shared" si="1"/>
        <v>0</v>
      </c>
      <c r="V18" s="19">
        <f t="shared" si="2"/>
        <v>0</v>
      </c>
      <c r="W18" s="27">
        <f t="shared" si="3"/>
        <v>0</v>
      </c>
      <c r="X18" s="19">
        <f t="shared" si="4"/>
        <v>1050</v>
      </c>
      <c r="Y18" s="19">
        <f t="shared" si="5"/>
        <v>0</v>
      </c>
      <c r="Z18" s="19">
        <f t="shared" si="6"/>
        <v>0</v>
      </c>
      <c r="AA18" s="27">
        <f t="shared" si="7"/>
        <v>1050</v>
      </c>
      <c r="AB18" s="50"/>
    </row>
    <row r="19" spans="1:28" s="7" customFormat="1" ht="12" x14ac:dyDescent="0.2">
      <c r="A19" s="37">
        <v>14</v>
      </c>
      <c r="B19" s="73">
        <v>42150</v>
      </c>
      <c r="C19" s="74" t="s">
        <v>49</v>
      </c>
      <c r="D19" s="74" t="s">
        <v>115</v>
      </c>
      <c r="E19" s="38" t="s">
        <v>116</v>
      </c>
      <c r="F19" s="38" t="s">
        <v>108</v>
      </c>
      <c r="G19" s="43">
        <v>4</v>
      </c>
      <c r="H19" s="38" t="s">
        <v>108</v>
      </c>
      <c r="I19" s="43">
        <v>0</v>
      </c>
      <c r="J19" s="43">
        <v>205</v>
      </c>
      <c r="K19" s="43">
        <v>0</v>
      </c>
      <c r="L19" s="43">
        <v>0</v>
      </c>
      <c r="M19" s="38" t="s">
        <v>108</v>
      </c>
      <c r="N19" s="38" t="s">
        <v>108</v>
      </c>
      <c r="O19" s="38" t="s">
        <v>108</v>
      </c>
      <c r="P19" s="43" t="s">
        <v>117</v>
      </c>
      <c r="Q19" s="43">
        <v>116.4</v>
      </c>
      <c r="R19" s="43" t="s">
        <v>118</v>
      </c>
      <c r="S19" s="39" t="s">
        <v>119</v>
      </c>
      <c r="T19" s="19">
        <f t="shared" si="0"/>
        <v>840</v>
      </c>
      <c r="U19" s="19">
        <f t="shared" si="1"/>
        <v>0</v>
      </c>
      <c r="V19" s="19">
        <f t="shared" si="2"/>
        <v>0</v>
      </c>
      <c r="W19" s="27">
        <f t="shared" si="3"/>
        <v>840</v>
      </c>
      <c r="X19" s="19" t="e">
        <f t="shared" si="4"/>
        <v>#VALUE!</v>
      </c>
      <c r="Y19" s="19">
        <f t="shared" si="5"/>
        <v>1435</v>
      </c>
      <c r="Z19" s="19">
        <f t="shared" si="6"/>
        <v>0</v>
      </c>
      <c r="AA19" s="27" t="e">
        <f t="shared" si="7"/>
        <v>#VALUE!</v>
      </c>
      <c r="AB19" s="50"/>
    </row>
    <row r="20" spans="1:28" s="7" customFormat="1" ht="12" x14ac:dyDescent="0.2">
      <c r="A20" s="37">
        <v>15</v>
      </c>
      <c r="B20" s="73">
        <v>42152</v>
      </c>
      <c r="C20" s="74" t="s">
        <v>49</v>
      </c>
      <c r="D20" s="74" t="s">
        <v>115</v>
      </c>
      <c r="E20" s="38" t="s">
        <v>108</v>
      </c>
      <c r="F20" s="38" t="s">
        <v>120</v>
      </c>
      <c r="G20" s="38" t="s">
        <v>129</v>
      </c>
      <c r="H20" s="43">
        <v>4</v>
      </c>
      <c r="I20" s="43">
        <v>0</v>
      </c>
      <c r="J20" s="43">
        <v>0</v>
      </c>
      <c r="K20" s="43">
        <v>0</v>
      </c>
      <c r="L20" s="43">
        <v>0</v>
      </c>
      <c r="M20" s="38" t="s">
        <v>108</v>
      </c>
      <c r="N20" s="38" t="s">
        <v>108</v>
      </c>
      <c r="O20" s="38" t="s">
        <v>108</v>
      </c>
      <c r="P20" s="43" t="s">
        <v>121</v>
      </c>
      <c r="Q20" s="43">
        <v>108.9</v>
      </c>
      <c r="R20" s="43" t="s">
        <v>122</v>
      </c>
      <c r="S20" s="39" t="s">
        <v>123</v>
      </c>
      <c r="T20" s="19">
        <f t="shared" si="0"/>
        <v>0</v>
      </c>
      <c r="U20" s="19">
        <f t="shared" si="1"/>
        <v>0</v>
      </c>
      <c r="V20" s="19">
        <f t="shared" si="2"/>
        <v>0</v>
      </c>
      <c r="W20" s="27">
        <f t="shared" si="3"/>
        <v>0</v>
      </c>
      <c r="X20" s="19">
        <f t="shared" si="4"/>
        <v>840</v>
      </c>
      <c r="Y20" s="19">
        <f t="shared" si="5"/>
        <v>0</v>
      </c>
      <c r="Z20" s="19">
        <f t="shared" si="6"/>
        <v>0</v>
      </c>
      <c r="AA20" s="27">
        <f t="shared" si="7"/>
        <v>840</v>
      </c>
      <c r="AB20" s="50"/>
    </row>
    <row r="21" spans="1:28" s="7" customFormat="1" ht="12" x14ac:dyDescent="0.2">
      <c r="A21" s="37">
        <v>16</v>
      </c>
      <c r="B21" s="73">
        <v>42152</v>
      </c>
      <c r="C21" s="74" t="s">
        <v>49</v>
      </c>
      <c r="D21" s="74" t="s">
        <v>115</v>
      </c>
      <c r="E21" s="38" t="s">
        <v>124</v>
      </c>
      <c r="F21" s="38" t="s">
        <v>108</v>
      </c>
      <c r="G21" s="43">
        <v>4</v>
      </c>
      <c r="H21" s="38" t="s">
        <v>108</v>
      </c>
      <c r="I21" s="43">
        <v>0</v>
      </c>
      <c r="J21" s="43">
        <v>308</v>
      </c>
      <c r="K21" s="43">
        <v>0</v>
      </c>
      <c r="L21" s="43">
        <v>0</v>
      </c>
      <c r="M21" s="38" t="s">
        <v>108</v>
      </c>
      <c r="N21" s="38" t="s">
        <v>108</v>
      </c>
      <c r="O21" s="38" t="s">
        <v>108</v>
      </c>
      <c r="P21" s="43" t="s">
        <v>121</v>
      </c>
      <c r="Q21" s="43">
        <v>108.9</v>
      </c>
      <c r="R21" s="43" t="s">
        <v>111</v>
      </c>
      <c r="S21" s="39" t="s">
        <v>128</v>
      </c>
      <c r="T21" s="19">
        <f>G21*G200210</f>
        <v>0</v>
      </c>
      <c r="U21" s="19">
        <f t="shared" si="1"/>
        <v>0</v>
      </c>
      <c r="V21" s="19">
        <f t="shared" si="2"/>
        <v>0</v>
      </c>
      <c r="W21" s="27">
        <f t="shared" si="3"/>
        <v>0</v>
      </c>
      <c r="X21" s="19" t="e">
        <f t="shared" si="4"/>
        <v>#VALUE!</v>
      </c>
      <c r="Y21" s="19">
        <f t="shared" si="5"/>
        <v>2156</v>
      </c>
      <c r="Z21" s="19">
        <f t="shared" si="6"/>
        <v>0</v>
      </c>
      <c r="AA21" s="27" t="e">
        <f t="shared" si="7"/>
        <v>#VALUE!</v>
      </c>
      <c r="AB21" s="50"/>
    </row>
    <row r="22" spans="1:28" s="7" customFormat="1" ht="12" x14ac:dyDescent="0.2">
      <c r="A22" s="37">
        <v>17</v>
      </c>
      <c r="B22" s="73">
        <v>42153</v>
      </c>
      <c r="C22" s="74" t="s">
        <v>49</v>
      </c>
      <c r="D22" s="74" t="s">
        <v>115</v>
      </c>
      <c r="E22" s="38" t="s">
        <v>108</v>
      </c>
      <c r="F22" s="38" t="s">
        <v>125</v>
      </c>
      <c r="G22" s="43">
        <v>0</v>
      </c>
      <c r="H22" s="43">
        <v>1</v>
      </c>
      <c r="I22" s="43">
        <v>0</v>
      </c>
      <c r="J22" s="43">
        <v>0</v>
      </c>
      <c r="K22" s="43">
        <v>0</v>
      </c>
      <c r="L22" s="43">
        <v>0</v>
      </c>
      <c r="M22" s="38" t="s">
        <v>108</v>
      </c>
      <c r="N22" s="38" t="s">
        <v>108</v>
      </c>
      <c r="O22" s="38" t="s">
        <v>108</v>
      </c>
      <c r="P22" s="43" t="s">
        <v>117</v>
      </c>
      <c r="Q22" s="43">
        <v>108.9</v>
      </c>
      <c r="R22" s="43" t="s">
        <v>126</v>
      </c>
      <c r="S22" s="39" t="s">
        <v>127</v>
      </c>
      <c r="T22" s="19">
        <f t="shared" si="0"/>
        <v>0</v>
      </c>
      <c r="U22" s="19">
        <f t="shared" si="1"/>
        <v>0</v>
      </c>
      <c r="V22" s="19">
        <f t="shared" si="2"/>
        <v>0</v>
      </c>
      <c r="W22" s="27">
        <f t="shared" si="3"/>
        <v>0</v>
      </c>
      <c r="X22" s="19">
        <f t="shared" si="4"/>
        <v>210</v>
      </c>
      <c r="Y22" s="19">
        <f t="shared" si="5"/>
        <v>0</v>
      </c>
      <c r="Z22" s="19">
        <f t="shared" si="6"/>
        <v>0</v>
      </c>
      <c r="AA22" s="27">
        <f t="shared" si="7"/>
        <v>210</v>
      </c>
      <c r="AB22" s="50"/>
    </row>
    <row r="23" spans="1:28" s="7" customFormat="1" ht="12" x14ac:dyDescent="0.2">
      <c r="A23" s="37">
        <v>18</v>
      </c>
      <c r="B23" s="73">
        <v>42156</v>
      </c>
      <c r="C23" s="74" t="s">
        <v>130</v>
      </c>
      <c r="D23" s="74" t="s">
        <v>131</v>
      </c>
      <c r="E23" s="38" t="s">
        <v>132</v>
      </c>
      <c r="F23" s="38" t="s">
        <v>133</v>
      </c>
      <c r="G23" s="43">
        <v>24</v>
      </c>
      <c r="H23" s="43">
        <v>6</v>
      </c>
      <c r="I23" s="43">
        <v>695</v>
      </c>
      <c r="J23" s="43">
        <v>0</v>
      </c>
      <c r="K23" s="43">
        <v>11700</v>
      </c>
      <c r="L23" s="43">
        <v>11800</v>
      </c>
      <c r="M23" s="43">
        <v>1214</v>
      </c>
      <c r="N23" s="43">
        <v>1</v>
      </c>
      <c r="O23" s="43">
        <v>0</v>
      </c>
      <c r="P23" s="43" t="s">
        <v>134</v>
      </c>
      <c r="Q23" s="43">
        <v>108.9</v>
      </c>
      <c r="R23" s="43" t="s">
        <v>35</v>
      </c>
      <c r="S23" s="39" t="s">
        <v>139</v>
      </c>
      <c r="T23" s="19">
        <f t="shared" si="0"/>
        <v>5040</v>
      </c>
      <c r="U23" s="19">
        <f t="shared" si="1"/>
        <v>4865</v>
      </c>
      <c r="V23" s="19">
        <f t="shared" si="2"/>
        <v>11700</v>
      </c>
      <c r="W23" s="27">
        <f t="shared" si="3"/>
        <v>21605</v>
      </c>
      <c r="X23" s="19">
        <f t="shared" si="4"/>
        <v>1260</v>
      </c>
      <c r="Y23" s="19">
        <f t="shared" si="5"/>
        <v>0</v>
      </c>
      <c r="Z23" s="19">
        <f t="shared" si="6"/>
        <v>11800</v>
      </c>
      <c r="AA23" s="27">
        <f t="shared" si="7"/>
        <v>13060</v>
      </c>
      <c r="AB23" s="50">
        <v>90</v>
      </c>
    </row>
    <row r="24" spans="1:28" s="7" customFormat="1" ht="12" x14ac:dyDescent="0.2">
      <c r="A24" s="37">
        <v>19</v>
      </c>
      <c r="B24" s="73">
        <v>42158</v>
      </c>
      <c r="C24" s="74" t="s">
        <v>135</v>
      </c>
      <c r="D24" s="74" t="s">
        <v>131</v>
      </c>
      <c r="E24" s="38" t="s">
        <v>136</v>
      </c>
      <c r="F24" s="38" t="s">
        <v>137</v>
      </c>
      <c r="G24" s="43">
        <v>5</v>
      </c>
      <c r="H24" s="43">
        <v>6</v>
      </c>
      <c r="I24" s="43">
        <v>685</v>
      </c>
      <c r="J24" s="43">
        <v>0</v>
      </c>
      <c r="K24" s="43">
        <v>9430</v>
      </c>
      <c r="L24" s="43">
        <v>16000</v>
      </c>
      <c r="M24" s="43">
        <v>1305</v>
      </c>
      <c r="N24" s="43">
        <v>2</v>
      </c>
      <c r="O24" s="43">
        <v>0</v>
      </c>
      <c r="P24" s="43" t="s">
        <v>97</v>
      </c>
      <c r="Q24" s="43">
        <v>108.9</v>
      </c>
      <c r="R24" s="43" t="s">
        <v>35</v>
      </c>
      <c r="S24" s="39" t="s">
        <v>138</v>
      </c>
      <c r="T24" s="19">
        <f t="shared" si="0"/>
        <v>1050</v>
      </c>
      <c r="U24" s="19">
        <f t="shared" si="1"/>
        <v>4795</v>
      </c>
      <c r="V24" s="19">
        <f t="shared" si="2"/>
        <v>9430</v>
      </c>
      <c r="W24" s="27">
        <f t="shared" si="3"/>
        <v>15275</v>
      </c>
      <c r="X24" s="19">
        <f t="shared" si="4"/>
        <v>1260</v>
      </c>
      <c r="Y24" s="19">
        <f t="shared" si="5"/>
        <v>0</v>
      </c>
      <c r="Z24" s="19">
        <f t="shared" si="6"/>
        <v>16000</v>
      </c>
      <c r="AA24" s="27">
        <f t="shared" si="7"/>
        <v>17260</v>
      </c>
      <c r="AB24" s="50">
        <v>85</v>
      </c>
    </row>
    <row r="25" spans="1:28" s="7" customFormat="1" ht="12" x14ac:dyDescent="0.2">
      <c r="A25" s="37">
        <v>20</v>
      </c>
      <c r="B25" s="73">
        <v>42164</v>
      </c>
      <c r="C25" s="74" t="s">
        <v>208</v>
      </c>
      <c r="D25" s="74" t="s">
        <v>32</v>
      </c>
      <c r="E25" s="38" t="s">
        <v>140</v>
      </c>
      <c r="F25" s="38" t="s">
        <v>141</v>
      </c>
      <c r="G25" s="43">
        <v>4</v>
      </c>
      <c r="H25" s="43">
        <v>25</v>
      </c>
      <c r="I25" s="43">
        <v>2115</v>
      </c>
      <c r="J25" s="43">
        <v>0</v>
      </c>
      <c r="K25" s="43">
        <v>11225</v>
      </c>
      <c r="L25" s="43">
        <v>12000</v>
      </c>
      <c r="M25" s="43">
        <v>1215</v>
      </c>
      <c r="N25" s="43">
        <v>1</v>
      </c>
      <c r="O25" s="43">
        <v>0</v>
      </c>
      <c r="P25" s="43" t="s">
        <v>151</v>
      </c>
      <c r="Q25" s="43">
        <v>97.1</v>
      </c>
      <c r="R25" s="43" t="s">
        <v>35</v>
      </c>
      <c r="S25" s="39" t="s">
        <v>142</v>
      </c>
      <c r="T25" s="19">
        <f t="shared" si="0"/>
        <v>840</v>
      </c>
      <c r="U25" s="19">
        <f t="shared" si="1"/>
        <v>14805</v>
      </c>
      <c r="V25" s="19">
        <f t="shared" si="2"/>
        <v>11225</v>
      </c>
      <c r="W25" s="27">
        <f t="shared" si="3"/>
        <v>26870</v>
      </c>
      <c r="X25" s="19">
        <f t="shared" si="4"/>
        <v>5250</v>
      </c>
      <c r="Y25" s="19">
        <f t="shared" si="5"/>
        <v>0</v>
      </c>
      <c r="Z25" s="19">
        <f t="shared" si="6"/>
        <v>12000</v>
      </c>
      <c r="AA25" s="27">
        <f t="shared" si="7"/>
        <v>17250</v>
      </c>
      <c r="AB25" s="50">
        <v>65</v>
      </c>
    </row>
    <row r="26" spans="1:28" s="7" customFormat="1" ht="12" x14ac:dyDescent="0.2">
      <c r="A26" s="37">
        <v>21</v>
      </c>
      <c r="B26" s="73">
        <v>42166</v>
      </c>
      <c r="C26" s="74" t="s">
        <v>105</v>
      </c>
      <c r="D26" s="74" t="s">
        <v>106</v>
      </c>
      <c r="E26" s="38" t="s">
        <v>143</v>
      </c>
      <c r="F26" s="38" t="s">
        <v>108</v>
      </c>
      <c r="G26" s="43">
        <v>2</v>
      </c>
      <c r="H26" s="43">
        <v>0</v>
      </c>
      <c r="I26" s="43">
        <v>0</v>
      </c>
      <c r="J26" s="43">
        <v>224</v>
      </c>
      <c r="K26" s="43">
        <v>0</v>
      </c>
      <c r="L26" s="43">
        <v>0</v>
      </c>
      <c r="M26" s="43" t="s">
        <v>108</v>
      </c>
      <c r="N26" s="38" t="s">
        <v>129</v>
      </c>
      <c r="O26" s="38" t="s">
        <v>108</v>
      </c>
      <c r="P26" s="43">
        <v>0</v>
      </c>
      <c r="Q26" s="43">
        <v>97.1</v>
      </c>
      <c r="R26" s="43" t="s">
        <v>144</v>
      </c>
      <c r="S26" s="39" t="s">
        <v>145</v>
      </c>
      <c r="T26" s="19">
        <f t="shared" si="0"/>
        <v>420</v>
      </c>
      <c r="U26" s="19">
        <f t="shared" si="1"/>
        <v>0</v>
      </c>
      <c r="V26" s="19">
        <f t="shared" si="2"/>
        <v>0</v>
      </c>
      <c r="W26" s="27">
        <f t="shared" si="3"/>
        <v>420</v>
      </c>
      <c r="X26" s="19">
        <f t="shared" si="4"/>
        <v>0</v>
      </c>
      <c r="Y26" s="19">
        <f t="shared" si="5"/>
        <v>1568</v>
      </c>
      <c r="Z26" s="19">
        <f t="shared" si="6"/>
        <v>0</v>
      </c>
      <c r="AA26" s="27">
        <f t="shared" si="7"/>
        <v>1568</v>
      </c>
      <c r="AB26" s="50"/>
    </row>
    <row r="27" spans="1:28" s="7" customFormat="1" ht="12" x14ac:dyDescent="0.2">
      <c r="A27" s="37">
        <v>22</v>
      </c>
      <c r="B27" s="73">
        <v>42167</v>
      </c>
      <c r="C27" s="74" t="s">
        <v>105</v>
      </c>
      <c r="D27" s="74" t="s">
        <v>106</v>
      </c>
      <c r="E27" s="38" t="s">
        <v>108</v>
      </c>
      <c r="F27" s="38" t="s">
        <v>146</v>
      </c>
      <c r="G27" s="43">
        <v>0</v>
      </c>
      <c r="H27" s="43">
        <v>4</v>
      </c>
      <c r="I27" s="43">
        <v>0</v>
      </c>
      <c r="J27" s="43">
        <v>0</v>
      </c>
      <c r="K27" s="43">
        <v>0</v>
      </c>
      <c r="L27" s="43">
        <v>0</v>
      </c>
      <c r="M27" s="43">
        <v>1057</v>
      </c>
      <c r="N27" s="38" t="s">
        <v>129</v>
      </c>
      <c r="O27" s="38" t="s">
        <v>108</v>
      </c>
      <c r="P27" s="43">
        <v>0</v>
      </c>
      <c r="Q27" s="43">
        <v>97.1</v>
      </c>
      <c r="R27" s="43" t="s">
        <v>147</v>
      </c>
      <c r="S27" s="39" t="s">
        <v>148</v>
      </c>
      <c r="T27" s="19">
        <f t="shared" si="0"/>
        <v>0</v>
      </c>
      <c r="U27" s="19">
        <f t="shared" si="1"/>
        <v>0</v>
      </c>
      <c r="V27" s="19">
        <f t="shared" si="2"/>
        <v>0</v>
      </c>
      <c r="W27" s="27">
        <f t="shared" si="3"/>
        <v>0</v>
      </c>
      <c r="X27" s="19">
        <f t="shared" si="4"/>
        <v>840</v>
      </c>
      <c r="Y27" s="19">
        <f t="shared" si="5"/>
        <v>0</v>
      </c>
      <c r="Z27" s="19">
        <f t="shared" si="6"/>
        <v>0</v>
      </c>
      <c r="AA27" s="27">
        <f t="shared" si="7"/>
        <v>840</v>
      </c>
      <c r="AB27" s="50"/>
    </row>
    <row r="28" spans="1:28" s="7" customFormat="1" ht="12" x14ac:dyDescent="0.2">
      <c r="A28" s="37">
        <v>23</v>
      </c>
      <c r="B28" s="73">
        <v>42167</v>
      </c>
      <c r="C28" s="74" t="s">
        <v>105</v>
      </c>
      <c r="D28" s="74" t="s">
        <v>106</v>
      </c>
      <c r="E28" s="38" t="s">
        <v>149</v>
      </c>
      <c r="F28" s="38" t="s">
        <v>108</v>
      </c>
      <c r="G28" s="43">
        <v>4</v>
      </c>
      <c r="H28" s="43">
        <v>0</v>
      </c>
      <c r="I28" s="43">
        <v>0</v>
      </c>
      <c r="J28" s="43">
        <v>219</v>
      </c>
      <c r="K28" s="43">
        <v>0</v>
      </c>
      <c r="L28" s="43">
        <v>0</v>
      </c>
      <c r="M28" s="43" t="s">
        <v>108</v>
      </c>
      <c r="N28" s="43">
        <v>0</v>
      </c>
      <c r="O28" s="43" t="s">
        <v>108</v>
      </c>
      <c r="P28" s="43">
        <v>0</v>
      </c>
      <c r="Q28" s="43">
        <v>97.1</v>
      </c>
      <c r="R28" s="43" t="s">
        <v>150</v>
      </c>
      <c r="S28" s="39" t="s">
        <v>148</v>
      </c>
      <c r="T28" s="19">
        <f t="shared" si="0"/>
        <v>840</v>
      </c>
      <c r="U28" s="19">
        <f t="shared" si="1"/>
        <v>0</v>
      </c>
      <c r="V28" s="19">
        <f t="shared" si="2"/>
        <v>0</v>
      </c>
      <c r="W28" s="27">
        <f t="shared" si="3"/>
        <v>840</v>
      </c>
      <c r="X28" s="19">
        <f t="shared" si="4"/>
        <v>0</v>
      </c>
      <c r="Y28" s="19">
        <f t="shared" si="5"/>
        <v>1533</v>
      </c>
      <c r="Z28" s="19">
        <f t="shared" si="6"/>
        <v>0</v>
      </c>
      <c r="AA28" s="27">
        <f t="shared" si="7"/>
        <v>1533</v>
      </c>
      <c r="AB28" s="50"/>
    </row>
    <row r="29" spans="1:28" s="7" customFormat="1" ht="12" x14ac:dyDescent="0.2">
      <c r="A29" s="37">
        <v>24</v>
      </c>
      <c r="B29" s="73">
        <v>42168</v>
      </c>
      <c r="C29" s="74" t="s">
        <v>105</v>
      </c>
      <c r="D29" s="74" t="s">
        <v>106</v>
      </c>
      <c r="E29" s="38" t="s">
        <v>108</v>
      </c>
      <c r="F29" s="38" t="s">
        <v>152</v>
      </c>
      <c r="G29" s="43">
        <v>0</v>
      </c>
      <c r="H29" s="43">
        <v>4</v>
      </c>
      <c r="I29" s="43">
        <v>0</v>
      </c>
      <c r="J29" s="43">
        <v>0</v>
      </c>
      <c r="K29" s="43">
        <v>0</v>
      </c>
      <c r="L29" s="43">
        <v>0</v>
      </c>
      <c r="M29" s="43">
        <v>905</v>
      </c>
      <c r="N29" s="43">
        <v>0</v>
      </c>
      <c r="O29" s="43" t="s">
        <v>108</v>
      </c>
      <c r="P29" s="43">
        <v>0</v>
      </c>
      <c r="Q29" s="43">
        <v>97.1</v>
      </c>
      <c r="R29" s="43" t="s">
        <v>153</v>
      </c>
      <c r="S29" s="39" t="s">
        <v>148</v>
      </c>
      <c r="T29" s="19">
        <f t="shared" si="0"/>
        <v>0</v>
      </c>
      <c r="U29" s="19">
        <f t="shared" si="1"/>
        <v>0</v>
      </c>
      <c r="V29" s="19">
        <f t="shared" si="2"/>
        <v>0</v>
      </c>
      <c r="W29" s="27">
        <f t="shared" si="3"/>
        <v>0</v>
      </c>
      <c r="X29" s="19">
        <f t="shared" si="4"/>
        <v>840</v>
      </c>
      <c r="Y29" s="19">
        <f t="shared" si="5"/>
        <v>0</v>
      </c>
      <c r="Z29" s="19">
        <f t="shared" si="6"/>
        <v>0</v>
      </c>
      <c r="AA29" s="27">
        <f t="shared" si="7"/>
        <v>840</v>
      </c>
      <c r="AB29" s="50"/>
    </row>
    <row r="30" spans="1:28" s="7" customFormat="1" ht="12" x14ac:dyDescent="0.2">
      <c r="A30" s="37">
        <v>25</v>
      </c>
      <c r="B30" s="73">
        <v>42168</v>
      </c>
      <c r="C30" s="74" t="s">
        <v>105</v>
      </c>
      <c r="D30" s="74" t="s">
        <v>106</v>
      </c>
      <c r="E30" s="38" t="s">
        <v>154</v>
      </c>
      <c r="F30" s="38" t="s">
        <v>108</v>
      </c>
      <c r="G30" s="43">
        <v>4</v>
      </c>
      <c r="H30" s="43">
        <v>0</v>
      </c>
      <c r="I30" s="43">
        <v>0</v>
      </c>
      <c r="J30" s="43">
        <v>341</v>
      </c>
      <c r="K30" s="43">
        <v>0</v>
      </c>
      <c r="L30" s="43">
        <v>0</v>
      </c>
      <c r="M30" s="43" t="s">
        <v>108</v>
      </c>
      <c r="N30" s="43">
        <v>0</v>
      </c>
      <c r="O30" s="43" t="s">
        <v>108</v>
      </c>
      <c r="P30" s="43">
        <v>0</v>
      </c>
      <c r="Q30" s="43">
        <v>103</v>
      </c>
      <c r="R30" s="43" t="s">
        <v>155</v>
      </c>
      <c r="S30" s="39" t="s">
        <v>148</v>
      </c>
      <c r="T30" s="19">
        <f t="shared" si="0"/>
        <v>840</v>
      </c>
      <c r="U30" s="19">
        <f t="shared" si="1"/>
        <v>0</v>
      </c>
      <c r="V30" s="19">
        <f t="shared" si="2"/>
        <v>0</v>
      </c>
      <c r="W30" s="27">
        <f t="shared" si="3"/>
        <v>840</v>
      </c>
      <c r="X30" s="19">
        <f t="shared" si="4"/>
        <v>0</v>
      </c>
      <c r="Y30" s="19">
        <f t="shared" si="5"/>
        <v>2387</v>
      </c>
      <c r="Z30" s="19">
        <f t="shared" si="6"/>
        <v>0</v>
      </c>
      <c r="AA30" s="27">
        <f t="shared" si="7"/>
        <v>2387</v>
      </c>
      <c r="AB30" s="50"/>
    </row>
    <row r="31" spans="1:28" s="7" customFormat="1" ht="12" x14ac:dyDescent="0.2">
      <c r="A31" s="37">
        <v>26</v>
      </c>
      <c r="B31" s="73">
        <v>42169</v>
      </c>
      <c r="C31" s="74" t="s">
        <v>105</v>
      </c>
      <c r="D31" s="74" t="s">
        <v>106</v>
      </c>
      <c r="E31" s="38" t="s">
        <v>108</v>
      </c>
      <c r="F31" s="38" t="s">
        <v>156</v>
      </c>
      <c r="G31" s="43">
        <v>0</v>
      </c>
      <c r="H31" s="43">
        <v>4</v>
      </c>
      <c r="I31" s="43">
        <v>0</v>
      </c>
      <c r="J31" s="43">
        <v>0</v>
      </c>
      <c r="K31" s="43">
        <v>0</v>
      </c>
      <c r="L31" s="43">
        <v>0</v>
      </c>
      <c r="M31" s="43">
        <v>1021</v>
      </c>
      <c r="N31" s="43">
        <v>0</v>
      </c>
      <c r="O31" s="43" t="s">
        <v>108</v>
      </c>
      <c r="P31" s="43" t="s">
        <v>157</v>
      </c>
      <c r="Q31" s="43">
        <v>103</v>
      </c>
      <c r="R31" s="43" t="s">
        <v>158</v>
      </c>
      <c r="S31" s="39" t="s">
        <v>148</v>
      </c>
      <c r="T31" s="19">
        <f t="shared" si="0"/>
        <v>0</v>
      </c>
      <c r="U31" s="19">
        <f t="shared" si="1"/>
        <v>0</v>
      </c>
      <c r="V31" s="19">
        <f t="shared" si="2"/>
        <v>0</v>
      </c>
      <c r="W31" s="27">
        <f t="shared" si="3"/>
        <v>0</v>
      </c>
      <c r="X31" s="19">
        <f t="shared" si="4"/>
        <v>840</v>
      </c>
      <c r="Y31" s="19">
        <f t="shared" si="5"/>
        <v>0</v>
      </c>
      <c r="Z31" s="19">
        <f t="shared" si="6"/>
        <v>0</v>
      </c>
      <c r="AA31" s="27">
        <f t="shared" si="7"/>
        <v>840</v>
      </c>
      <c r="AB31" s="50"/>
    </row>
    <row r="32" spans="1:28" s="7" customFormat="1" ht="12" x14ac:dyDescent="0.2">
      <c r="A32" s="37">
        <v>27</v>
      </c>
      <c r="B32" s="73">
        <v>42169</v>
      </c>
      <c r="C32" s="74" t="s">
        <v>105</v>
      </c>
      <c r="D32" s="74" t="s">
        <v>106</v>
      </c>
      <c r="E32" s="38" t="s">
        <v>159</v>
      </c>
      <c r="F32" s="38" t="s">
        <v>108</v>
      </c>
      <c r="G32" s="43">
        <v>4</v>
      </c>
      <c r="H32" s="43">
        <v>0</v>
      </c>
      <c r="I32" s="43">
        <v>0</v>
      </c>
      <c r="J32" s="43">
        <v>281</v>
      </c>
      <c r="K32" s="43">
        <v>0</v>
      </c>
      <c r="L32" s="43">
        <v>0</v>
      </c>
      <c r="M32" s="43" t="s">
        <v>108</v>
      </c>
      <c r="N32" s="43">
        <v>0</v>
      </c>
      <c r="O32" s="43" t="s">
        <v>108</v>
      </c>
      <c r="P32" s="43" t="s">
        <v>157</v>
      </c>
      <c r="Q32" s="43">
        <v>103</v>
      </c>
      <c r="R32" s="43" t="s">
        <v>111</v>
      </c>
      <c r="S32" s="39" t="s">
        <v>148</v>
      </c>
      <c r="T32" s="19">
        <f t="shared" si="0"/>
        <v>840</v>
      </c>
      <c r="U32" s="19">
        <f t="shared" si="1"/>
        <v>0</v>
      </c>
      <c r="V32" s="19">
        <f t="shared" si="2"/>
        <v>0</v>
      </c>
      <c r="W32" s="27">
        <f t="shared" si="3"/>
        <v>840</v>
      </c>
      <c r="X32" s="19">
        <f t="shared" si="4"/>
        <v>0</v>
      </c>
      <c r="Y32" s="19">
        <f t="shared" si="5"/>
        <v>1967</v>
      </c>
      <c r="Z32" s="19">
        <f t="shared" si="6"/>
        <v>0</v>
      </c>
      <c r="AA32" s="27">
        <f t="shared" si="7"/>
        <v>1967</v>
      </c>
      <c r="AB32" s="50"/>
    </row>
    <row r="33" spans="1:28" s="7" customFormat="1" ht="12" x14ac:dyDescent="0.2">
      <c r="A33" s="37">
        <v>28</v>
      </c>
      <c r="B33" s="73">
        <v>42170</v>
      </c>
      <c r="C33" s="74" t="s">
        <v>105</v>
      </c>
      <c r="D33" s="74" t="s">
        <v>106</v>
      </c>
      <c r="E33" s="38" t="s">
        <v>108</v>
      </c>
      <c r="F33" s="38" t="s">
        <v>160</v>
      </c>
      <c r="G33" s="43">
        <v>0</v>
      </c>
      <c r="H33" s="43">
        <v>4</v>
      </c>
      <c r="I33" s="43">
        <v>0</v>
      </c>
      <c r="J33" s="43">
        <v>0</v>
      </c>
      <c r="K33" s="43">
        <v>0</v>
      </c>
      <c r="L33" s="43">
        <v>0</v>
      </c>
      <c r="M33" s="43">
        <v>853</v>
      </c>
      <c r="N33" s="43">
        <v>0</v>
      </c>
      <c r="O33" s="43" t="s">
        <v>108</v>
      </c>
      <c r="P33" s="43" t="s">
        <v>157</v>
      </c>
      <c r="Q33" s="43">
        <v>103</v>
      </c>
      <c r="R33" s="43" t="s">
        <v>161</v>
      </c>
      <c r="S33" s="39" t="s">
        <v>148</v>
      </c>
      <c r="T33" s="19">
        <f t="shared" si="0"/>
        <v>0</v>
      </c>
      <c r="U33" s="19">
        <f t="shared" si="1"/>
        <v>0</v>
      </c>
      <c r="V33" s="19">
        <f t="shared" si="2"/>
        <v>0</v>
      </c>
      <c r="W33" s="27">
        <f t="shared" si="3"/>
        <v>0</v>
      </c>
      <c r="X33" s="19">
        <f t="shared" si="4"/>
        <v>840</v>
      </c>
      <c r="Y33" s="19">
        <f t="shared" si="5"/>
        <v>0</v>
      </c>
      <c r="Z33" s="19">
        <f t="shared" si="6"/>
        <v>0</v>
      </c>
      <c r="AA33" s="27">
        <f t="shared" si="7"/>
        <v>840</v>
      </c>
      <c r="AB33" s="50"/>
    </row>
    <row r="34" spans="1:28" s="7" customFormat="1" ht="12" x14ac:dyDescent="0.2">
      <c r="A34" s="37">
        <v>29</v>
      </c>
      <c r="B34" s="73">
        <v>42170</v>
      </c>
      <c r="C34" s="74" t="s">
        <v>105</v>
      </c>
      <c r="D34" s="74" t="s">
        <v>106</v>
      </c>
      <c r="E34" s="38" t="s">
        <v>162</v>
      </c>
      <c r="F34" s="38" t="s">
        <v>108</v>
      </c>
      <c r="G34" s="43">
        <v>4</v>
      </c>
      <c r="H34" s="43">
        <v>0</v>
      </c>
      <c r="I34" s="43">
        <v>0</v>
      </c>
      <c r="J34" s="43">
        <v>232</v>
      </c>
      <c r="K34" s="43">
        <v>0</v>
      </c>
      <c r="L34" s="43">
        <v>0</v>
      </c>
      <c r="M34" s="43" t="s">
        <v>108</v>
      </c>
      <c r="N34" s="43">
        <v>0</v>
      </c>
      <c r="O34" s="43" t="s">
        <v>108</v>
      </c>
      <c r="P34" s="43">
        <v>4</v>
      </c>
      <c r="Q34" s="43">
        <v>103</v>
      </c>
      <c r="R34" s="43" t="s">
        <v>163</v>
      </c>
      <c r="S34" s="39" t="s">
        <v>148</v>
      </c>
      <c r="T34" s="19">
        <f t="shared" si="0"/>
        <v>840</v>
      </c>
      <c r="U34" s="19">
        <f t="shared" si="1"/>
        <v>0</v>
      </c>
      <c r="V34" s="19">
        <f t="shared" si="2"/>
        <v>0</v>
      </c>
      <c r="W34" s="27">
        <f t="shared" si="3"/>
        <v>840</v>
      </c>
      <c r="X34" s="19">
        <f t="shared" si="4"/>
        <v>0</v>
      </c>
      <c r="Y34" s="19">
        <f t="shared" si="5"/>
        <v>1624</v>
      </c>
      <c r="Z34" s="19">
        <f t="shared" si="6"/>
        <v>0</v>
      </c>
      <c r="AA34" s="27">
        <f t="shared" si="7"/>
        <v>1624</v>
      </c>
      <c r="AB34" s="50"/>
    </row>
    <row r="35" spans="1:28" s="7" customFormat="1" ht="12" x14ac:dyDescent="0.2">
      <c r="A35" s="37">
        <v>30</v>
      </c>
      <c r="B35" s="73">
        <v>42172</v>
      </c>
      <c r="C35" s="74" t="s">
        <v>105</v>
      </c>
      <c r="D35" s="74" t="s">
        <v>106</v>
      </c>
      <c r="E35" s="38" t="s">
        <v>108</v>
      </c>
      <c r="F35" s="38" t="s">
        <v>164</v>
      </c>
      <c r="G35" s="43">
        <v>0</v>
      </c>
      <c r="H35" s="43">
        <v>4</v>
      </c>
      <c r="I35" s="43">
        <v>0</v>
      </c>
      <c r="J35" s="43">
        <v>0</v>
      </c>
      <c r="K35" s="43">
        <v>0</v>
      </c>
      <c r="L35" s="43">
        <v>0</v>
      </c>
      <c r="M35" s="43">
        <v>822</v>
      </c>
      <c r="N35" s="43">
        <v>0</v>
      </c>
      <c r="O35" s="43" t="s">
        <v>108</v>
      </c>
      <c r="P35" s="43">
        <v>7</v>
      </c>
      <c r="Q35" s="43">
        <v>103</v>
      </c>
      <c r="R35" s="43" t="s">
        <v>165</v>
      </c>
      <c r="S35" s="39" t="s">
        <v>148</v>
      </c>
      <c r="T35" s="19">
        <f t="shared" si="0"/>
        <v>0</v>
      </c>
      <c r="U35" s="19">
        <f t="shared" si="1"/>
        <v>0</v>
      </c>
      <c r="V35" s="19">
        <f t="shared" si="2"/>
        <v>0</v>
      </c>
      <c r="W35" s="27">
        <f t="shared" si="3"/>
        <v>0</v>
      </c>
      <c r="X35" s="19">
        <f t="shared" si="4"/>
        <v>840</v>
      </c>
      <c r="Y35" s="19">
        <f t="shared" si="5"/>
        <v>0</v>
      </c>
      <c r="Z35" s="19">
        <f t="shared" si="6"/>
        <v>0</v>
      </c>
      <c r="AA35" s="27">
        <f t="shared" si="7"/>
        <v>840</v>
      </c>
      <c r="AB35" s="50"/>
    </row>
    <row r="36" spans="1:28" s="7" customFormat="1" ht="12" x14ac:dyDescent="0.2">
      <c r="A36" s="37">
        <v>31</v>
      </c>
      <c r="B36" s="73">
        <v>42181</v>
      </c>
      <c r="C36" s="74" t="s">
        <v>196</v>
      </c>
      <c r="D36" s="74" t="s">
        <v>167</v>
      </c>
      <c r="E36" s="38" t="s">
        <v>168</v>
      </c>
      <c r="F36" s="38" t="s">
        <v>169</v>
      </c>
      <c r="G36" s="43">
        <v>0</v>
      </c>
      <c r="H36" s="43">
        <v>0</v>
      </c>
      <c r="I36" s="43">
        <v>2077</v>
      </c>
      <c r="J36" s="43">
        <v>0</v>
      </c>
      <c r="K36" s="43">
        <v>9103</v>
      </c>
      <c r="L36" s="43">
        <v>17700</v>
      </c>
      <c r="M36" s="43">
        <v>1335</v>
      </c>
      <c r="N36" s="43">
        <v>2</v>
      </c>
      <c r="O36" s="43">
        <v>0</v>
      </c>
      <c r="P36" s="43">
        <v>22</v>
      </c>
      <c r="Q36" s="43">
        <v>64.010000000000005</v>
      </c>
      <c r="R36" s="43" t="s">
        <v>35</v>
      </c>
      <c r="S36" s="39" t="s">
        <v>184</v>
      </c>
      <c r="T36" s="19">
        <f t="shared" si="0"/>
        <v>0</v>
      </c>
      <c r="U36" s="19">
        <f t="shared" si="1"/>
        <v>14539</v>
      </c>
      <c r="V36" s="19">
        <f t="shared" si="2"/>
        <v>9103</v>
      </c>
      <c r="W36" s="27">
        <f t="shared" si="3"/>
        <v>23642</v>
      </c>
      <c r="X36" s="19">
        <f t="shared" si="4"/>
        <v>0</v>
      </c>
      <c r="Y36" s="19">
        <f t="shared" si="5"/>
        <v>0</v>
      </c>
      <c r="Z36" s="19">
        <f t="shared" si="6"/>
        <v>17700</v>
      </c>
      <c r="AA36" s="27">
        <f t="shared" si="7"/>
        <v>17700</v>
      </c>
      <c r="AB36" s="50">
        <v>87</v>
      </c>
    </row>
    <row r="37" spans="1:28" s="7" customFormat="1" ht="12" x14ac:dyDescent="0.2">
      <c r="A37" s="37">
        <v>32</v>
      </c>
      <c r="B37" s="73">
        <v>42182</v>
      </c>
      <c r="C37" s="74" t="s">
        <v>197</v>
      </c>
      <c r="D37" s="74" t="s">
        <v>167</v>
      </c>
      <c r="E37" s="38" t="s">
        <v>170</v>
      </c>
      <c r="F37" s="38" t="s">
        <v>171</v>
      </c>
      <c r="G37" s="43">
        <v>3</v>
      </c>
      <c r="H37" s="43">
        <v>0</v>
      </c>
      <c r="I37" s="43">
        <v>3354</v>
      </c>
      <c r="J37" s="43">
        <v>0</v>
      </c>
      <c r="K37" s="43">
        <v>4610</v>
      </c>
      <c r="L37" s="43">
        <v>14500</v>
      </c>
      <c r="M37" s="43">
        <v>1154</v>
      </c>
      <c r="N37" s="43">
        <v>1</v>
      </c>
      <c r="O37" s="43">
        <v>0</v>
      </c>
      <c r="P37" s="43">
        <v>18</v>
      </c>
      <c r="Q37" s="43">
        <v>64.010000000000005</v>
      </c>
      <c r="R37" s="43" t="s">
        <v>35</v>
      </c>
      <c r="S37" s="39" t="s">
        <v>185</v>
      </c>
      <c r="T37" s="19">
        <f t="shared" si="0"/>
        <v>630</v>
      </c>
      <c r="U37" s="19">
        <f t="shared" si="1"/>
        <v>23478</v>
      </c>
      <c r="V37" s="19">
        <f t="shared" si="2"/>
        <v>4610</v>
      </c>
      <c r="W37" s="27">
        <f t="shared" si="3"/>
        <v>28718</v>
      </c>
      <c r="X37" s="19">
        <f t="shared" si="4"/>
        <v>0</v>
      </c>
      <c r="Y37" s="19">
        <f t="shared" si="5"/>
        <v>0</v>
      </c>
      <c r="Z37" s="19">
        <f t="shared" si="6"/>
        <v>14500</v>
      </c>
      <c r="AA37" s="27">
        <f t="shared" si="7"/>
        <v>14500</v>
      </c>
      <c r="AB37" s="50">
        <v>90</v>
      </c>
    </row>
    <row r="38" spans="1:28" s="7" customFormat="1" ht="12" x14ac:dyDescent="0.2">
      <c r="A38" s="37">
        <v>33</v>
      </c>
      <c r="B38" s="73">
        <v>42182</v>
      </c>
      <c r="C38" s="74" t="s">
        <v>198</v>
      </c>
      <c r="D38" s="74" t="s">
        <v>32</v>
      </c>
      <c r="E38" s="38" t="s">
        <v>172</v>
      </c>
      <c r="F38" s="38" t="s">
        <v>173</v>
      </c>
      <c r="G38" s="43">
        <v>0</v>
      </c>
      <c r="H38" s="43">
        <v>0</v>
      </c>
      <c r="I38" s="43">
        <v>3786</v>
      </c>
      <c r="J38" s="43">
        <v>0</v>
      </c>
      <c r="K38" s="43">
        <v>0</v>
      </c>
      <c r="L38" s="43">
        <v>16650</v>
      </c>
      <c r="M38" s="43">
        <v>1313</v>
      </c>
      <c r="N38" s="43">
        <v>1</v>
      </c>
      <c r="O38" s="43">
        <v>0</v>
      </c>
      <c r="P38" s="43">
        <v>20</v>
      </c>
      <c r="Q38" s="43">
        <v>64.010000000000005</v>
      </c>
      <c r="R38" s="43" t="s">
        <v>35</v>
      </c>
      <c r="S38" s="39" t="s">
        <v>188</v>
      </c>
      <c r="T38" s="19">
        <f t="shared" si="0"/>
        <v>0</v>
      </c>
      <c r="U38" s="19">
        <f t="shared" si="1"/>
        <v>26502</v>
      </c>
      <c r="V38" s="19">
        <f t="shared" si="2"/>
        <v>0</v>
      </c>
      <c r="W38" s="27">
        <f t="shared" si="3"/>
        <v>26502</v>
      </c>
      <c r="X38" s="19">
        <f t="shared" si="4"/>
        <v>0</v>
      </c>
      <c r="Y38" s="19">
        <f t="shared" si="5"/>
        <v>0</v>
      </c>
      <c r="Z38" s="19">
        <f t="shared" si="6"/>
        <v>16650</v>
      </c>
      <c r="AA38" s="27">
        <f t="shared" si="7"/>
        <v>16650</v>
      </c>
      <c r="AB38" s="50">
        <v>64</v>
      </c>
    </row>
    <row r="39" spans="1:28" s="7" customFormat="1" ht="12" x14ac:dyDescent="0.2">
      <c r="A39" s="37">
        <v>34</v>
      </c>
      <c r="B39" s="73">
        <v>42183</v>
      </c>
      <c r="C39" s="74" t="s">
        <v>199</v>
      </c>
      <c r="D39" s="74" t="s">
        <v>167</v>
      </c>
      <c r="E39" s="38" t="s">
        <v>170</v>
      </c>
      <c r="F39" s="38" t="s">
        <v>174</v>
      </c>
      <c r="G39" s="43">
        <v>0</v>
      </c>
      <c r="H39" s="43">
        <v>0</v>
      </c>
      <c r="I39" s="43">
        <v>4144</v>
      </c>
      <c r="J39" s="43">
        <v>0</v>
      </c>
      <c r="K39" s="43">
        <v>0</v>
      </c>
      <c r="L39" s="43">
        <v>18650</v>
      </c>
      <c r="M39" s="43">
        <v>1137</v>
      </c>
      <c r="N39" s="43">
        <v>1</v>
      </c>
      <c r="O39" s="43">
        <v>0</v>
      </c>
      <c r="P39" s="43">
        <v>23</v>
      </c>
      <c r="Q39" s="43">
        <v>64.010000000000005</v>
      </c>
      <c r="R39" s="43" t="s">
        <v>35</v>
      </c>
      <c r="S39" s="39" t="s">
        <v>187</v>
      </c>
      <c r="T39" s="19">
        <f t="shared" si="0"/>
        <v>0</v>
      </c>
      <c r="U39" s="19">
        <f t="shared" si="1"/>
        <v>29008</v>
      </c>
      <c r="V39" s="19">
        <f t="shared" si="2"/>
        <v>0</v>
      </c>
      <c r="W39" s="27">
        <f t="shared" si="3"/>
        <v>29008</v>
      </c>
      <c r="X39" s="19">
        <f t="shared" si="4"/>
        <v>0</v>
      </c>
      <c r="Y39" s="19">
        <f t="shared" si="5"/>
        <v>0</v>
      </c>
      <c r="Z39" s="19">
        <f t="shared" si="6"/>
        <v>18650</v>
      </c>
      <c r="AA39" s="27">
        <f t="shared" si="7"/>
        <v>18650</v>
      </c>
      <c r="AB39" s="50">
        <v>74</v>
      </c>
    </row>
    <row r="40" spans="1:28" s="7" customFormat="1" ht="12" x14ac:dyDescent="0.2">
      <c r="A40" s="37">
        <v>35</v>
      </c>
      <c r="B40" s="73">
        <v>42184</v>
      </c>
      <c r="C40" s="74" t="s">
        <v>200</v>
      </c>
      <c r="D40" s="74" t="s">
        <v>32</v>
      </c>
      <c r="E40" s="38" t="s">
        <v>175</v>
      </c>
      <c r="F40" s="38" t="s">
        <v>176</v>
      </c>
      <c r="G40" s="43">
        <v>8</v>
      </c>
      <c r="H40" s="43">
        <v>27</v>
      </c>
      <c r="I40" s="43">
        <v>3875</v>
      </c>
      <c r="J40" s="43">
        <v>0</v>
      </c>
      <c r="K40" s="43">
        <v>1200</v>
      </c>
      <c r="L40" s="43">
        <v>12200</v>
      </c>
      <c r="M40" s="43">
        <v>1349</v>
      </c>
      <c r="N40" s="43">
        <v>1</v>
      </c>
      <c r="O40" s="43">
        <v>0</v>
      </c>
      <c r="P40" s="43">
        <v>20</v>
      </c>
      <c r="Q40" s="43">
        <v>64.010000000000005</v>
      </c>
      <c r="R40" s="43" t="s">
        <v>35</v>
      </c>
      <c r="S40" s="39" t="s">
        <v>186</v>
      </c>
      <c r="T40" s="19">
        <f t="shared" si="0"/>
        <v>1680</v>
      </c>
      <c r="U40" s="19">
        <f t="shared" si="1"/>
        <v>27125</v>
      </c>
      <c r="V40" s="19">
        <f t="shared" si="2"/>
        <v>1200</v>
      </c>
      <c r="W40" s="27">
        <f t="shared" si="3"/>
        <v>30005</v>
      </c>
      <c r="X40" s="19">
        <f t="shared" si="4"/>
        <v>5670</v>
      </c>
      <c r="Y40" s="19">
        <f t="shared" si="5"/>
        <v>0</v>
      </c>
      <c r="Z40" s="19">
        <f t="shared" si="6"/>
        <v>12200</v>
      </c>
      <c r="AA40" s="27">
        <f t="shared" si="7"/>
        <v>17870</v>
      </c>
      <c r="AB40" s="50">
        <v>71</v>
      </c>
    </row>
    <row r="41" spans="1:28" s="7" customFormat="1" ht="12" x14ac:dyDescent="0.2">
      <c r="A41" s="37">
        <v>36</v>
      </c>
      <c r="B41" s="73">
        <v>42200</v>
      </c>
      <c r="C41" s="74" t="s">
        <v>201</v>
      </c>
      <c r="D41" s="74" t="s">
        <v>32</v>
      </c>
      <c r="E41" s="38" t="s">
        <v>177</v>
      </c>
      <c r="F41" s="38" t="s">
        <v>178</v>
      </c>
      <c r="G41" s="43">
        <v>10</v>
      </c>
      <c r="H41" s="43">
        <v>1</v>
      </c>
      <c r="I41" s="43">
        <v>2856</v>
      </c>
      <c r="J41" s="43">
        <v>0</v>
      </c>
      <c r="K41" s="43">
        <v>5835</v>
      </c>
      <c r="L41" s="43">
        <v>9850</v>
      </c>
      <c r="M41" s="43">
        <v>1221</v>
      </c>
      <c r="N41" s="43">
        <v>1</v>
      </c>
      <c r="O41" s="43">
        <v>0</v>
      </c>
      <c r="P41" s="43">
        <v>17</v>
      </c>
      <c r="Q41" s="43">
        <v>75.14</v>
      </c>
      <c r="R41" s="43" t="s">
        <v>35</v>
      </c>
      <c r="S41" s="39" t="s">
        <v>209</v>
      </c>
      <c r="T41" s="19">
        <f t="shared" si="0"/>
        <v>2100</v>
      </c>
      <c r="U41" s="19">
        <f t="shared" si="1"/>
        <v>19992</v>
      </c>
      <c r="V41" s="19">
        <f t="shared" si="2"/>
        <v>5835</v>
      </c>
      <c r="W41" s="27">
        <f t="shared" si="3"/>
        <v>27927</v>
      </c>
      <c r="X41" s="19">
        <f t="shared" si="4"/>
        <v>210</v>
      </c>
      <c r="Y41" s="19">
        <f t="shared" si="5"/>
        <v>0</v>
      </c>
      <c r="Z41" s="19">
        <f t="shared" si="6"/>
        <v>9850</v>
      </c>
      <c r="AA41" s="27">
        <f t="shared" si="7"/>
        <v>10060</v>
      </c>
      <c r="AB41" s="50">
        <v>81</v>
      </c>
    </row>
    <row r="42" spans="1:28" s="7" customFormat="1" ht="12" x14ac:dyDescent="0.2">
      <c r="A42" s="37">
        <v>37</v>
      </c>
      <c r="B42" s="73">
        <v>42200</v>
      </c>
      <c r="C42" s="74" t="s">
        <v>202</v>
      </c>
      <c r="D42" s="74" t="s">
        <v>179</v>
      </c>
      <c r="E42" s="38" t="s">
        <v>180</v>
      </c>
      <c r="F42" s="38" t="s">
        <v>181</v>
      </c>
      <c r="G42" s="43">
        <v>35</v>
      </c>
      <c r="H42" s="43">
        <v>9</v>
      </c>
      <c r="I42" s="43">
        <v>3060</v>
      </c>
      <c r="J42" s="43">
        <v>0</v>
      </c>
      <c r="K42" s="43">
        <v>1800</v>
      </c>
      <c r="L42" s="43">
        <v>4285</v>
      </c>
      <c r="M42" s="43">
        <v>1403</v>
      </c>
      <c r="N42" s="43">
        <v>1</v>
      </c>
      <c r="O42" s="43">
        <v>0</v>
      </c>
      <c r="P42" s="43">
        <v>18</v>
      </c>
      <c r="Q42" s="43">
        <v>75.14</v>
      </c>
      <c r="R42" s="43" t="s">
        <v>35</v>
      </c>
      <c r="S42" s="39" t="s">
        <v>210</v>
      </c>
      <c r="T42" s="19">
        <f t="shared" si="0"/>
        <v>7350</v>
      </c>
      <c r="U42" s="19">
        <f t="shared" si="1"/>
        <v>21420</v>
      </c>
      <c r="V42" s="19">
        <f t="shared" si="2"/>
        <v>1800</v>
      </c>
      <c r="W42" s="27">
        <f t="shared" si="3"/>
        <v>30570</v>
      </c>
      <c r="X42" s="19">
        <f t="shared" si="4"/>
        <v>1890</v>
      </c>
      <c r="Y42" s="19">
        <f t="shared" si="5"/>
        <v>0</v>
      </c>
      <c r="Z42" s="19">
        <f t="shared" si="6"/>
        <v>4285</v>
      </c>
      <c r="AA42" s="27">
        <f t="shared" si="7"/>
        <v>6175</v>
      </c>
      <c r="AB42" s="50">
        <v>61</v>
      </c>
    </row>
    <row r="43" spans="1:28" s="7" customFormat="1" ht="12" x14ac:dyDescent="0.2">
      <c r="A43" s="37">
        <v>38</v>
      </c>
      <c r="B43" s="73">
        <v>42203</v>
      </c>
      <c r="C43" s="74" t="s">
        <v>203</v>
      </c>
      <c r="D43" s="74" t="s">
        <v>32</v>
      </c>
      <c r="E43" s="38" t="s">
        <v>182</v>
      </c>
      <c r="F43" s="38" t="s">
        <v>183</v>
      </c>
      <c r="G43" s="43">
        <v>6</v>
      </c>
      <c r="H43" s="43">
        <v>26</v>
      </c>
      <c r="I43" s="43">
        <v>3735</v>
      </c>
      <c r="J43" s="43">
        <v>0</v>
      </c>
      <c r="K43" s="43">
        <v>1200</v>
      </c>
      <c r="L43" s="43">
        <v>8250</v>
      </c>
      <c r="M43" s="43">
        <v>1332</v>
      </c>
      <c r="N43" s="43">
        <v>1</v>
      </c>
      <c r="O43" s="43">
        <v>0</v>
      </c>
      <c r="P43" s="43">
        <v>22</v>
      </c>
      <c r="Q43" s="43">
        <v>75.14</v>
      </c>
      <c r="R43" s="43" t="s">
        <v>35</v>
      </c>
      <c r="S43" s="39" t="s">
        <v>211</v>
      </c>
      <c r="T43" s="19">
        <f t="shared" si="0"/>
        <v>1260</v>
      </c>
      <c r="U43" s="19">
        <f t="shared" si="1"/>
        <v>26145</v>
      </c>
      <c r="V43" s="19">
        <f t="shared" si="2"/>
        <v>1200</v>
      </c>
      <c r="W43" s="27">
        <f t="shared" si="3"/>
        <v>28605</v>
      </c>
      <c r="X43" s="19">
        <f t="shared" si="4"/>
        <v>5460</v>
      </c>
      <c r="Y43" s="19">
        <f t="shared" si="5"/>
        <v>0</v>
      </c>
      <c r="Z43" s="19">
        <f t="shared" si="6"/>
        <v>8250</v>
      </c>
      <c r="AA43" s="27">
        <f t="shared" si="7"/>
        <v>13710</v>
      </c>
      <c r="AB43" s="50">
        <v>66</v>
      </c>
    </row>
    <row r="44" spans="1:28" s="7" customFormat="1" ht="12" x14ac:dyDescent="0.2">
      <c r="A44" s="37">
        <v>39</v>
      </c>
      <c r="B44" s="73">
        <v>42204</v>
      </c>
      <c r="C44" s="74" t="s">
        <v>204</v>
      </c>
      <c r="D44" s="74" t="s">
        <v>32</v>
      </c>
      <c r="E44" s="38" t="s">
        <v>189</v>
      </c>
      <c r="F44" s="38" t="s">
        <v>190</v>
      </c>
      <c r="G44" s="43">
        <v>0</v>
      </c>
      <c r="H44" s="43">
        <v>0</v>
      </c>
      <c r="I44" s="43">
        <v>3178</v>
      </c>
      <c r="J44" s="43">
        <v>0</v>
      </c>
      <c r="K44" s="43">
        <v>6750</v>
      </c>
      <c r="L44" s="43">
        <v>4300</v>
      </c>
      <c r="M44" s="43">
        <v>1339</v>
      </c>
      <c r="N44" s="43">
        <v>1</v>
      </c>
      <c r="O44" s="43">
        <v>0</v>
      </c>
      <c r="P44" s="43">
        <v>24</v>
      </c>
      <c r="Q44" s="43">
        <v>75.14</v>
      </c>
      <c r="R44" s="43" t="s">
        <v>35</v>
      </c>
      <c r="S44" s="39" t="s">
        <v>232</v>
      </c>
      <c r="T44" s="19">
        <f t="shared" si="0"/>
        <v>0</v>
      </c>
      <c r="U44" s="19">
        <f t="shared" si="1"/>
        <v>22246</v>
      </c>
      <c r="V44" s="19">
        <f t="shared" si="2"/>
        <v>6750</v>
      </c>
      <c r="W44" s="27">
        <f t="shared" si="3"/>
        <v>28996</v>
      </c>
      <c r="X44" s="19">
        <f t="shared" si="4"/>
        <v>0</v>
      </c>
      <c r="Y44" s="19">
        <f t="shared" si="5"/>
        <v>0</v>
      </c>
      <c r="Z44" s="19">
        <f t="shared" si="6"/>
        <v>4300</v>
      </c>
      <c r="AA44" s="27">
        <f t="shared" si="7"/>
        <v>4300</v>
      </c>
      <c r="AB44" s="50">
        <v>59</v>
      </c>
    </row>
    <row r="45" spans="1:28" s="7" customFormat="1" ht="12" x14ac:dyDescent="0.2">
      <c r="A45" s="37">
        <v>40</v>
      </c>
      <c r="B45" s="73">
        <v>42205</v>
      </c>
      <c r="C45" s="74" t="s">
        <v>205</v>
      </c>
      <c r="D45" s="74" t="s">
        <v>167</v>
      </c>
      <c r="E45" s="38" t="s">
        <v>168</v>
      </c>
      <c r="F45" s="38" t="s">
        <v>191</v>
      </c>
      <c r="G45" s="43">
        <v>4</v>
      </c>
      <c r="H45" s="43">
        <v>4</v>
      </c>
      <c r="I45" s="43">
        <v>4210</v>
      </c>
      <c r="J45" s="43">
        <v>0</v>
      </c>
      <c r="K45" s="43">
        <v>0</v>
      </c>
      <c r="L45" s="43">
        <v>95</v>
      </c>
      <c r="M45" s="43">
        <v>1329</v>
      </c>
      <c r="N45" s="43">
        <v>1</v>
      </c>
      <c r="O45" s="43">
        <v>0</v>
      </c>
      <c r="P45" s="43">
        <v>18</v>
      </c>
      <c r="Q45" s="43">
        <v>75.14</v>
      </c>
      <c r="R45" s="43" t="s">
        <v>35</v>
      </c>
      <c r="S45" s="39" t="s">
        <v>212</v>
      </c>
      <c r="T45" s="19">
        <f t="shared" si="0"/>
        <v>840</v>
      </c>
      <c r="U45" s="19">
        <f t="shared" si="1"/>
        <v>29470</v>
      </c>
      <c r="V45" s="19">
        <f t="shared" si="2"/>
        <v>0</v>
      </c>
      <c r="W45" s="27">
        <f t="shared" si="3"/>
        <v>30310</v>
      </c>
      <c r="X45" s="19">
        <f t="shared" si="4"/>
        <v>840</v>
      </c>
      <c r="Y45" s="19">
        <f t="shared" si="5"/>
        <v>0</v>
      </c>
      <c r="Z45" s="19">
        <f t="shared" si="6"/>
        <v>95</v>
      </c>
      <c r="AA45" s="27">
        <f t="shared" si="7"/>
        <v>935</v>
      </c>
      <c r="AB45" s="50">
        <v>71</v>
      </c>
    </row>
    <row r="46" spans="1:28" s="7" customFormat="1" ht="12" x14ac:dyDescent="0.2">
      <c r="A46" s="37">
        <v>41</v>
      </c>
      <c r="B46" s="73">
        <v>42208</v>
      </c>
      <c r="C46" s="74" t="s">
        <v>206</v>
      </c>
      <c r="D46" s="74" t="s">
        <v>167</v>
      </c>
      <c r="E46" s="38" t="s">
        <v>192</v>
      </c>
      <c r="F46" s="38" t="s">
        <v>193</v>
      </c>
      <c r="G46" s="43">
        <v>8</v>
      </c>
      <c r="H46" s="43">
        <v>8</v>
      </c>
      <c r="I46" s="43">
        <v>4092</v>
      </c>
      <c r="J46" s="43">
        <v>0</v>
      </c>
      <c r="K46" s="43">
        <v>0</v>
      </c>
      <c r="L46" s="43">
        <v>0</v>
      </c>
      <c r="M46" s="43">
        <v>1244</v>
      </c>
      <c r="N46" s="43">
        <v>1</v>
      </c>
      <c r="O46" s="43">
        <v>0</v>
      </c>
      <c r="P46" s="43">
        <v>15</v>
      </c>
      <c r="Q46" s="43">
        <v>111.5</v>
      </c>
      <c r="R46" s="43" t="s">
        <v>35</v>
      </c>
      <c r="S46" s="39" t="s">
        <v>213</v>
      </c>
      <c r="T46" s="19">
        <f t="shared" si="0"/>
        <v>1680</v>
      </c>
      <c r="U46" s="19">
        <f t="shared" si="1"/>
        <v>28644</v>
      </c>
      <c r="V46" s="19">
        <f t="shared" si="2"/>
        <v>0</v>
      </c>
      <c r="W46" s="27">
        <f t="shared" si="3"/>
        <v>30324</v>
      </c>
      <c r="X46" s="19">
        <f t="shared" si="4"/>
        <v>1680</v>
      </c>
      <c r="Y46" s="19">
        <f t="shared" si="5"/>
        <v>0</v>
      </c>
      <c r="Z46" s="19">
        <f t="shared" si="6"/>
        <v>0</v>
      </c>
      <c r="AA46" s="27">
        <f t="shared" si="7"/>
        <v>1680</v>
      </c>
      <c r="AB46" s="50">
        <v>73</v>
      </c>
    </row>
    <row r="47" spans="1:28" s="7" customFormat="1" ht="12" x14ac:dyDescent="0.2">
      <c r="A47" s="37">
        <v>42</v>
      </c>
      <c r="B47" s="73">
        <v>42210</v>
      </c>
      <c r="C47" s="74" t="s">
        <v>207</v>
      </c>
      <c r="D47" s="74" t="s">
        <v>32</v>
      </c>
      <c r="E47" s="38" t="s">
        <v>194</v>
      </c>
      <c r="F47" s="38" t="s">
        <v>195</v>
      </c>
      <c r="G47" s="43">
        <v>8</v>
      </c>
      <c r="H47" s="43">
        <v>17</v>
      </c>
      <c r="I47" s="43">
        <v>3794</v>
      </c>
      <c r="J47" s="43">
        <v>0</v>
      </c>
      <c r="K47" s="43">
        <v>0</v>
      </c>
      <c r="L47" s="43">
        <v>5137</v>
      </c>
      <c r="M47" s="43">
        <v>1348</v>
      </c>
      <c r="N47" s="43">
        <v>1</v>
      </c>
      <c r="O47" s="43">
        <v>0</v>
      </c>
      <c r="P47" s="43">
        <v>13</v>
      </c>
      <c r="Q47" s="43">
        <v>111.5</v>
      </c>
      <c r="R47" s="43" t="s">
        <v>35</v>
      </c>
      <c r="S47" s="39" t="s">
        <v>214</v>
      </c>
      <c r="T47" s="19">
        <f t="shared" si="0"/>
        <v>1680</v>
      </c>
      <c r="U47" s="19">
        <f t="shared" si="1"/>
        <v>26558</v>
      </c>
      <c r="V47" s="19">
        <f t="shared" si="2"/>
        <v>0</v>
      </c>
      <c r="W47" s="27">
        <f t="shared" si="3"/>
        <v>28238</v>
      </c>
      <c r="X47" s="19">
        <f t="shared" si="4"/>
        <v>3570</v>
      </c>
      <c r="Y47" s="19">
        <f t="shared" si="5"/>
        <v>0</v>
      </c>
      <c r="Z47" s="19">
        <f t="shared" si="6"/>
        <v>5137</v>
      </c>
      <c r="AA47" s="27">
        <f t="shared" si="7"/>
        <v>8707</v>
      </c>
      <c r="AB47" s="50">
        <v>73</v>
      </c>
    </row>
    <row r="48" spans="1:28" s="7" customFormat="1" ht="12" x14ac:dyDescent="0.2">
      <c r="A48" s="37">
        <v>43</v>
      </c>
      <c r="B48" s="73">
        <v>42231</v>
      </c>
      <c r="C48" s="74" t="s">
        <v>218</v>
      </c>
      <c r="D48" s="74" t="s">
        <v>64</v>
      </c>
      <c r="E48" s="38" t="s">
        <v>216</v>
      </c>
      <c r="F48" s="38" t="s">
        <v>217</v>
      </c>
      <c r="G48" s="43">
        <v>10</v>
      </c>
      <c r="H48" s="43">
        <v>0</v>
      </c>
      <c r="I48" s="43">
        <v>1506</v>
      </c>
      <c r="J48" s="43">
        <v>0</v>
      </c>
      <c r="K48" s="43">
        <v>17220</v>
      </c>
      <c r="L48" s="43">
        <v>15800</v>
      </c>
      <c r="M48" s="43">
        <v>1333</v>
      </c>
      <c r="N48" s="43">
        <v>7</v>
      </c>
      <c r="O48" s="43">
        <v>0</v>
      </c>
      <c r="P48" s="43">
        <v>15</v>
      </c>
      <c r="Q48" s="43">
        <v>131.5</v>
      </c>
      <c r="R48" s="43" t="s">
        <v>35</v>
      </c>
      <c r="S48" s="39" t="s">
        <v>228</v>
      </c>
      <c r="T48" s="19">
        <f t="shared" si="0"/>
        <v>2100</v>
      </c>
      <c r="U48" s="19">
        <f t="shared" si="1"/>
        <v>10542</v>
      </c>
      <c r="V48" s="19">
        <f t="shared" si="2"/>
        <v>17220</v>
      </c>
      <c r="W48" s="27">
        <f t="shared" si="3"/>
        <v>29862</v>
      </c>
      <c r="X48" s="19">
        <f t="shared" si="4"/>
        <v>0</v>
      </c>
      <c r="Y48" s="19">
        <f t="shared" si="5"/>
        <v>0</v>
      </c>
      <c r="Z48" s="19">
        <f t="shared" si="6"/>
        <v>15800</v>
      </c>
      <c r="AA48" s="27">
        <f t="shared" si="7"/>
        <v>15800</v>
      </c>
      <c r="AB48" s="50">
        <v>120</v>
      </c>
    </row>
    <row r="49" spans="1:28" s="7" customFormat="1" ht="12" x14ac:dyDescent="0.2">
      <c r="A49" s="37">
        <v>44</v>
      </c>
      <c r="B49" s="73">
        <v>42234</v>
      </c>
      <c r="C49" s="74" t="s">
        <v>219</v>
      </c>
      <c r="D49" s="74" t="s">
        <v>64</v>
      </c>
      <c r="E49" s="38" t="s">
        <v>180</v>
      </c>
      <c r="F49" s="38" t="s">
        <v>220</v>
      </c>
      <c r="G49" s="43">
        <v>0</v>
      </c>
      <c r="H49" s="43">
        <v>2</v>
      </c>
      <c r="I49" s="43">
        <v>2240</v>
      </c>
      <c r="J49" s="43">
        <v>618</v>
      </c>
      <c r="K49" s="43">
        <v>3447</v>
      </c>
      <c r="L49" s="43">
        <v>14750</v>
      </c>
      <c r="M49" s="43">
        <v>1435</v>
      </c>
      <c r="N49" s="43">
        <v>7</v>
      </c>
      <c r="O49" s="43">
        <v>0</v>
      </c>
      <c r="P49" s="43">
        <v>8</v>
      </c>
      <c r="Q49" s="43">
        <v>131.5</v>
      </c>
      <c r="R49" s="43" t="s">
        <v>35</v>
      </c>
      <c r="S49" s="39" t="s">
        <v>229</v>
      </c>
      <c r="T49" s="19">
        <f t="shared" si="0"/>
        <v>0</v>
      </c>
      <c r="U49" s="19">
        <f t="shared" si="1"/>
        <v>15680</v>
      </c>
      <c r="V49" s="19">
        <f t="shared" si="2"/>
        <v>3447</v>
      </c>
      <c r="W49" s="27">
        <f t="shared" si="3"/>
        <v>19127</v>
      </c>
      <c r="X49" s="19">
        <f t="shared" si="4"/>
        <v>420</v>
      </c>
      <c r="Y49" s="19">
        <f t="shared" si="5"/>
        <v>4326</v>
      </c>
      <c r="Z49" s="19">
        <f t="shared" si="6"/>
        <v>14750</v>
      </c>
      <c r="AA49" s="27">
        <f t="shared" si="7"/>
        <v>19496</v>
      </c>
      <c r="AB49" s="50">
        <v>165</v>
      </c>
    </row>
    <row r="50" spans="1:28" s="7" customFormat="1" ht="12" x14ac:dyDescent="0.2">
      <c r="A50" s="37">
        <v>45</v>
      </c>
      <c r="B50" s="73">
        <v>42234</v>
      </c>
      <c r="C50" s="74" t="s">
        <v>221</v>
      </c>
      <c r="D50" s="74" t="s">
        <v>222</v>
      </c>
      <c r="E50" s="38" t="s">
        <v>223</v>
      </c>
      <c r="F50" s="38" t="s">
        <v>224</v>
      </c>
      <c r="G50" s="43">
        <v>0</v>
      </c>
      <c r="H50" s="43">
        <v>0</v>
      </c>
      <c r="I50" s="43">
        <v>3549</v>
      </c>
      <c r="J50" s="43">
        <v>0</v>
      </c>
      <c r="K50" s="43">
        <v>0</v>
      </c>
      <c r="L50" s="43">
        <v>14350</v>
      </c>
      <c r="M50" s="43">
        <v>1727</v>
      </c>
      <c r="N50" s="43">
        <v>1</v>
      </c>
      <c r="O50" s="43">
        <v>0</v>
      </c>
      <c r="P50" s="43">
        <v>5</v>
      </c>
      <c r="Q50" s="43">
        <v>131.5</v>
      </c>
      <c r="R50" s="43" t="s">
        <v>35</v>
      </c>
      <c r="S50" s="39" t="s">
        <v>230</v>
      </c>
      <c r="T50" s="19">
        <f t="shared" si="0"/>
        <v>0</v>
      </c>
      <c r="U50" s="19">
        <f t="shared" si="1"/>
        <v>24843</v>
      </c>
      <c r="V50" s="19">
        <f t="shared" si="2"/>
        <v>0</v>
      </c>
      <c r="W50" s="27">
        <f t="shared" si="3"/>
        <v>24843</v>
      </c>
      <c r="X50" s="19">
        <f t="shared" si="4"/>
        <v>0</v>
      </c>
      <c r="Y50" s="19">
        <f t="shared" si="5"/>
        <v>0</v>
      </c>
      <c r="Z50" s="19">
        <f t="shared" si="6"/>
        <v>14350</v>
      </c>
      <c r="AA50" s="27">
        <f t="shared" si="7"/>
        <v>14350</v>
      </c>
      <c r="AB50" s="50">
        <v>71</v>
      </c>
    </row>
    <row r="51" spans="1:28" x14ac:dyDescent="0.25">
      <c r="A51" s="37">
        <v>46</v>
      </c>
      <c r="B51" s="73">
        <v>42236</v>
      </c>
      <c r="C51" s="74" t="s">
        <v>225</v>
      </c>
      <c r="D51" s="74" t="s">
        <v>222</v>
      </c>
      <c r="E51" s="38" t="s">
        <v>226</v>
      </c>
      <c r="F51" s="38" t="s">
        <v>227</v>
      </c>
      <c r="G51" s="43">
        <v>0</v>
      </c>
      <c r="H51" s="43">
        <v>19</v>
      </c>
      <c r="I51" s="43">
        <v>3373</v>
      </c>
      <c r="J51" s="43">
        <v>0</v>
      </c>
      <c r="K51" s="43">
        <v>0</v>
      </c>
      <c r="L51" s="43">
        <v>12950</v>
      </c>
      <c r="M51" s="43">
        <v>1129</v>
      </c>
      <c r="N51" s="43">
        <v>1</v>
      </c>
      <c r="O51" s="43">
        <v>0</v>
      </c>
      <c r="P51" s="76">
        <f>-F2-2</f>
        <v>-2</v>
      </c>
      <c r="Q51" s="43">
        <v>131.5</v>
      </c>
      <c r="R51" s="43" t="s">
        <v>35</v>
      </c>
      <c r="S51" s="39" t="s">
        <v>231</v>
      </c>
      <c r="T51" s="19">
        <f t="shared" ref="T51" si="8">G51*210</f>
        <v>0</v>
      </c>
      <c r="U51" s="19">
        <f t="shared" ref="U51" si="9">I51*7</f>
        <v>23611</v>
      </c>
      <c r="V51" s="19">
        <f t="shared" ref="V51" si="10">K51</f>
        <v>0</v>
      </c>
      <c r="W51" s="27">
        <f t="shared" ref="W51" si="11">SUM(T51:V51)</f>
        <v>23611</v>
      </c>
      <c r="X51" s="19">
        <f t="shared" ref="X51" si="12">H51*210</f>
        <v>3990</v>
      </c>
      <c r="Y51" s="19">
        <f t="shared" ref="Y51" si="13">J51*7</f>
        <v>0</v>
      </c>
      <c r="Z51" s="19">
        <f t="shared" ref="Z51" si="14">L51</f>
        <v>12950</v>
      </c>
      <c r="AA51" s="27">
        <f t="shared" ref="AA51" si="15">SUM(X51:Z51)</f>
        <v>16940</v>
      </c>
      <c r="AB51" s="50">
        <v>65</v>
      </c>
    </row>
    <row r="52" spans="1:28" x14ac:dyDescent="0.25">
      <c r="A52" s="37">
        <v>47</v>
      </c>
      <c r="B52" s="73">
        <v>42285</v>
      </c>
      <c r="C52" s="74" t="s">
        <v>233</v>
      </c>
      <c r="D52" s="74" t="s">
        <v>106</v>
      </c>
      <c r="E52" s="38" t="s">
        <v>234</v>
      </c>
      <c r="F52" s="38" t="s">
        <v>235</v>
      </c>
      <c r="G52" s="43">
        <v>3</v>
      </c>
      <c r="H52" s="43">
        <v>0</v>
      </c>
      <c r="I52" s="43">
        <v>0</v>
      </c>
      <c r="J52" s="43">
        <v>190</v>
      </c>
      <c r="K52" s="43">
        <v>170</v>
      </c>
      <c r="L52" s="43">
        <v>0</v>
      </c>
      <c r="M52" s="43">
        <v>1301</v>
      </c>
      <c r="N52" s="43">
        <v>1</v>
      </c>
      <c r="O52" s="43">
        <v>0</v>
      </c>
      <c r="P52" s="43">
        <v>-23</v>
      </c>
      <c r="Q52" s="43">
        <v>32</v>
      </c>
      <c r="R52" s="39" t="s">
        <v>61</v>
      </c>
      <c r="S52" s="39" t="s">
        <v>236</v>
      </c>
      <c r="T52" s="19">
        <f t="shared" ref="T52:T57" si="16">G52*210</f>
        <v>630</v>
      </c>
      <c r="U52" s="19">
        <f t="shared" ref="U52:U57" si="17">I52*7</f>
        <v>0</v>
      </c>
      <c r="V52" s="19">
        <f t="shared" ref="V52:V57" si="18">K52</f>
        <v>170</v>
      </c>
      <c r="W52" s="27">
        <f t="shared" ref="W52:W57" si="19">SUM(T52:V52)</f>
        <v>800</v>
      </c>
      <c r="X52" s="19">
        <f t="shared" ref="X52:X57" si="20">H52*210</f>
        <v>0</v>
      </c>
      <c r="Y52" s="19">
        <f t="shared" ref="Y52:Y57" si="21">J52*7</f>
        <v>1330</v>
      </c>
      <c r="Z52" s="19">
        <f t="shared" ref="Z52:Z57" si="22">L52</f>
        <v>0</v>
      </c>
      <c r="AA52" s="27">
        <f t="shared" ref="AA52:AA57" si="23">SUM(X52:Z52)</f>
        <v>1330</v>
      </c>
      <c r="AB52" s="50">
        <v>57</v>
      </c>
    </row>
    <row r="53" spans="1:28" x14ac:dyDescent="0.25">
      <c r="A53" s="37">
        <v>48</v>
      </c>
      <c r="B53" s="73">
        <v>42285</v>
      </c>
      <c r="C53" s="74" t="s">
        <v>50</v>
      </c>
      <c r="D53" s="74" t="s">
        <v>238</v>
      </c>
      <c r="E53" s="38" t="s">
        <v>239</v>
      </c>
      <c r="F53" s="38" t="s">
        <v>190</v>
      </c>
      <c r="G53" s="43">
        <v>3</v>
      </c>
      <c r="H53" s="43">
        <v>2</v>
      </c>
      <c r="I53" s="43">
        <v>0</v>
      </c>
      <c r="J53" s="43">
        <v>190</v>
      </c>
      <c r="K53" s="43">
        <v>220</v>
      </c>
      <c r="L53" s="43">
        <v>500</v>
      </c>
      <c r="M53" s="43">
        <v>1337</v>
      </c>
      <c r="N53" s="43">
        <v>1</v>
      </c>
      <c r="O53" s="43">
        <v>0</v>
      </c>
      <c r="P53" s="43">
        <v>-24</v>
      </c>
      <c r="Q53" s="43">
        <v>32</v>
      </c>
      <c r="R53" s="39" t="s">
        <v>61</v>
      </c>
      <c r="S53" s="39" t="s">
        <v>237</v>
      </c>
      <c r="T53" s="19">
        <f t="shared" si="16"/>
        <v>630</v>
      </c>
      <c r="U53" s="19">
        <f t="shared" si="17"/>
        <v>0</v>
      </c>
      <c r="V53" s="19">
        <f t="shared" si="18"/>
        <v>220</v>
      </c>
      <c r="W53" s="27">
        <f t="shared" si="19"/>
        <v>850</v>
      </c>
      <c r="X53" s="19">
        <f t="shared" si="20"/>
        <v>420</v>
      </c>
      <c r="Y53" s="19">
        <f t="shared" si="21"/>
        <v>1330</v>
      </c>
      <c r="Z53" s="19">
        <f t="shared" si="22"/>
        <v>500</v>
      </c>
      <c r="AA53" s="27">
        <f t="shared" si="23"/>
        <v>2250</v>
      </c>
      <c r="AB53" s="50">
        <v>39</v>
      </c>
    </row>
    <row r="54" spans="1:28" x14ac:dyDescent="0.25">
      <c r="A54" s="37">
        <v>49</v>
      </c>
      <c r="B54" s="73">
        <v>42293</v>
      </c>
      <c r="C54" s="74" t="s">
        <v>233</v>
      </c>
      <c r="D54" s="74" t="s">
        <v>106</v>
      </c>
      <c r="E54" s="38" t="s">
        <v>240</v>
      </c>
      <c r="F54" s="38" t="s">
        <v>241</v>
      </c>
      <c r="G54" s="43">
        <v>0</v>
      </c>
      <c r="H54" s="43">
        <v>3</v>
      </c>
      <c r="I54" s="43">
        <v>0</v>
      </c>
      <c r="J54" s="43">
        <v>166</v>
      </c>
      <c r="K54" s="43">
        <v>500</v>
      </c>
      <c r="L54" s="43">
        <v>148</v>
      </c>
      <c r="M54" s="43">
        <v>1526</v>
      </c>
      <c r="N54" s="43">
        <v>1</v>
      </c>
      <c r="O54" s="43">
        <v>0</v>
      </c>
      <c r="P54" s="43">
        <v>9</v>
      </c>
      <c r="Q54" s="43" t="s">
        <v>242</v>
      </c>
      <c r="R54" s="39" t="s">
        <v>61</v>
      </c>
      <c r="S54" s="39" t="s">
        <v>236</v>
      </c>
      <c r="T54" s="19">
        <f t="shared" si="16"/>
        <v>0</v>
      </c>
      <c r="U54" s="19">
        <f t="shared" si="17"/>
        <v>0</v>
      </c>
      <c r="V54" s="19">
        <f t="shared" si="18"/>
        <v>500</v>
      </c>
      <c r="W54" s="27">
        <f t="shared" si="19"/>
        <v>500</v>
      </c>
      <c r="X54" s="19">
        <f t="shared" si="20"/>
        <v>630</v>
      </c>
      <c r="Y54" s="19">
        <f t="shared" si="21"/>
        <v>1162</v>
      </c>
      <c r="Z54" s="19">
        <f t="shared" si="22"/>
        <v>148</v>
      </c>
      <c r="AA54" s="27">
        <f t="shared" si="23"/>
        <v>1940</v>
      </c>
      <c r="AB54" s="50"/>
    </row>
    <row r="55" spans="1:28" x14ac:dyDescent="0.25">
      <c r="A55" s="37">
        <v>50</v>
      </c>
      <c r="B55" s="73">
        <v>42293</v>
      </c>
      <c r="C55" s="74" t="s">
        <v>51</v>
      </c>
      <c r="D55" s="74" t="s">
        <v>115</v>
      </c>
      <c r="E55" s="38" t="s">
        <v>85</v>
      </c>
      <c r="F55" s="38" t="s">
        <v>243</v>
      </c>
      <c r="G55" s="43">
        <v>0</v>
      </c>
      <c r="H55" s="43">
        <v>3</v>
      </c>
      <c r="I55" s="43">
        <v>0</v>
      </c>
      <c r="J55" s="43">
        <v>158</v>
      </c>
      <c r="K55" s="43">
        <v>330</v>
      </c>
      <c r="L55" s="43">
        <v>190</v>
      </c>
      <c r="M55" s="43">
        <v>1549</v>
      </c>
      <c r="N55" s="43">
        <v>1</v>
      </c>
      <c r="O55" s="43">
        <v>0</v>
      </c>
      <c r="P55" s="43">
        <v>8</v>
      </c>
      <c r="Q55" s="43" t="s">
        <v>242</v>
      </c>
      <c r="R55" s="39" t="s">
        <v>61</v>
      </c>
      <c r="S55" s="39" t="s">
        <v>237</v>
      </c>
      <c r="T55" s="19">
        <f t="shared" si="16"/>
        <v>0</v>
      </c>
      <c r="U55" s="19">
        <f t="shared" si="17"/>
        <v>0</v>
      </c>
      <c r="V55" s="19">
        <f t="shared" si="18"/>
        <v>330</v>
      </c>
      <c r="W55" s="27">
        <f t="shared" si="19"/>
        <v>330</v>
      </c>
      <c r="X55" s="19">
        <f t="shared" si="20"/>
        <v>630</v>
      </c>
      <c r="Y55" s="19">
        <f t="shared" si="21"/>
        <v>1106</v>
      </c>
      <c r="Z55" s="19">
        <f t="shared" si="22"/>
        <v>190</v>
      </c>
      <c r="AA55" s="27">
        <f t="shared" si="23"/>
        <v>1926</v>
      </c>
      <c r="AB55" s="50"/>
    </row>
    <row r="56" spans="1:28" x14ac:dyDescent="0.25">
      <c r="A56" s="37">
        <v>51</v>
      </c>
      <c r="B56" s="73"/>
      <c r="C56" s="74"/>
      <c r="D56" s="74"/>
      <c r="E56" s="38"/>
      <c r="F56" s="38"/>
      <c r="G56" s="43"/>
      <c r="H56" s="43"/>
      <c r="I56" s="43"/>
      <c r="J56" s="43"/>
      <c r="K56" s="43"/>
      <c r="L56" s="43"/>
      <c r="M56" s="43"/>
      <c r="N56" s="43"/>
      <c r="O56" s="43"/>
      <c r="P56" s="43"/>
      <c r="Q56" s="43"/>
      <c r="R56" s="39"/>
      <c r="S56" s="39"/>
      <c r="T56" s="19">
        <f t="shared" si="16"/>
        <v>0</v>
      </c>
      <c r="U56" s="19">
        <f t="shared" si="17"/>
        <v>0</v>
      </c>
      <c r="V56" s="19">
        <f t="shared" si="18"/>
        <v>0</v>
      </c>
      <c r="W56" s="27">
        <f t="shared" si="19"/>
        <v>0</v>
      </c>
      <c r="X56" s="19">
        <f t="shared" si="20"/>
        <v>0</v>
      </c>
      <c r="Y56" s="19">
        <f t="shared" si="21"/>
        <v>0</v>
      </c>
      <c r="Z56" s="19">
        <f t="shared" si="22"/>
        <v>0</v>
      </c>
      <c r="AA56" s="27">
        <f t="shared" si="23"/>
        <v>0</v>
      </c>
      <c r="AB56" s="50"/>
    </row>
    <row r="57" spans="1:28" x14ac:dyDescent="0.25">
      <c r="A57" s="37">
        <v>52</v>
      </c>
      <c r="B57" s="73"/>
      <c r="C57" s="74"/>
      <c r="D57" s="74"/>
      <c r="E57" s="38"/>
      <c r="F57" s="38"/>
      <c r="G57" s="43"/>
      <c r="H57" s="43"/>
      <c r="I57" s="43"/>
      <c r="J57" s="43"/>
      <c r="K57" s="43"/>
      <c r="L57" s="43"/>
      <c r="M57" s="43"/>
      <c r="N57" s="43"/>
      <c r="O57" s="43"/>
      <c r="P57" s="43"/>
      <c r="Q57" s="43"/>
      <c r="R57" s="39"/>
      <c r="S57" s="39"/>
      <c r="T57" s="19">
        <f t="shared" si="16"/>
        <v>0</v>
      </c>
      <c r="U57" s="19">
        <f t="shared" si="17"/>
        <v>0</v>
      </c>
      <c r="V57" s="19">
        <f t="shared" si="18"/>
        <v>0</v>
      </c>
      <c r="W57" s="27">
        <f t="shared" si="19"/>
        <v>0</v>
      </c>
      <c r="X57" s="19">
        <f t="shared" si="20"/>
        <v>0</v>
      </c>
      <c r="Y57" s="19">
        <f t="shared" si="21"/>
        <v>0</v>
      </c>
      <c r="Z57" s="19">
        <f t="shared" si="22"/>
        <v>0</v>
      </c>
      <c r="AA57" s="27">
        <f t="shared" si="23"/>
        <v>0</v>
      </c>
      <c r="AB57" s="50"/>
    </row>
    <row r="58" spans="1:28" x14ac:dyDescent="0.25">
      <c r="A58" s="37">
        <v>53</v>
      </c>
      <c r="B58" s="73"/>
      <c r="C58" s="74"/>
      <c r="D58" s="74"/>
      <c r="E58" s="38"/>
      <c r="F58" s="38"/>
      <c r="G58" s="43"/>
      <c r="H58" s="43"/>
      <c r="I58" s="43"/>
      <c r="J58" s="43"/>
      <c r="K58" s="43"/>
      <c r="L58" s="43"/>
      <c r="M58" s="43"/>
      <c r="N58" s="43"/>
      <c r="O58" s="43"/>
      <c r="P58" s="43"/>
      <c r="Q58" s="43"/>
      <c r="R58" s="39"/>
      <c r="S58" s="39"/>
      <c r="T58" s="19"/>
      <c r="U58" s="19"/>
      <c r="V58" s="19"/>
      <c r="W58" s="27"/>
      <c r="X58" s="19"/>
      <c r="Y58" s="19"/>
      <c r="Z58" s="19"/>
      <c r="AA58" s="27"/>
      <c r="AB58" s="50"/>
    </row>
  </sheetData>
  <mergeCells count="2">
    <mergeCell ref="E4:F4"/>
    <mergeCell ref="K4:L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0"/>
  <sheetViews>
    <sheetView workbookViewId="0">
      <selection activeCell="D9" sqref="D9"/>
    </sheetView>
  </sheetViews>
  <sheetFormatPr defaultRowHeight="15" x14ac:dyDescent="0.25"/>
  <cols>
    <col min="3" max="3" width="11.85546875" customWidth="1"/>
    <col min="9" max="10" width="11" customWidth="1"/>
    <col min="18" max="18" width="12.7109375" customWidth="1"/>
    <col min="19" max="19" width="54.28515625" customWidth="1"/>
  </cols>
  <sheetData>
    <row r="1" spans="1:19" ht="18" x14ac:dyDescent="0.25">
      <c r="A1" s="8" t="s">
        <v>0</v>
      </c>
      <c r="B1" s="9"/>
      <c r="C1" s="10"/>
      <c r="D1" s="10"/>
      <c r="E1" s="16"/>
      <c r="F1" s="16"/>
      <c r="G1" s="40"/>
      <c r="H1" s="40"/>
      <c r="I1" s="40"/>
      <c r="J1" s="40"/>
      <c r="K1" s="40"/>
      <c r="L1" s="40"/>
      <c r="M1" s="11"/>
      <c r="N1" s="11"/>
      <c r="O1" s="11"/>
      <c r="P1" s="11"/>
      <c r="Q1" s="11"/>
      <c r="R1" s="11"/>
      <c r="S1" s="11"/>
    </row>
    <row r="2" spans="1:19" x14ac:dyDescent="0.25">
      <c r="A2" s="12" t="s">
        <v>1</v>
      </c>
      <c r="B2" s="13"/>
      <c r="C2" s="14"/>
      <c r="D2" s="14"/>
      <c r="E2" s="17"/>
      <c r="F2" s="17"/>
      <c r="G2" s="41"/>
      <c r="H2" s="41"/>
      <c r="I2" s="41"/>
      <c r="J2" s="41"/>
      <c r="K2" s="41"/>
      <c r="L2" s="41"/>
      <c r="M2" s="15"/>
      <c r="N2" s="15"/>
      <c r="O2" s="15"/>
      <c r="P2" s="15"/>
      <c r="Q2" s="15"/>
      <c r="R2" s="15"/>
      <c r="S2" s="15"/>
    </row>
    <row r="3" spans="1:19" ht="58.5" customHeight="1" x14ac:dyDescent="0.25">
      <c r="A3" s="61" t="s">
        <v>2</v>
      </c>
      <c r="B3" s="52" t="s">
        <v>11</v>
      </c>
      <c r="C3" s="63" t="s">
        <v>12</v>
      </c>
      <c r="D3" s="53" t="s">
        <v>13</v>
      </c>
      <c r="E3" s="65" t="s">
        <v>3</v>
      </c>
      <c r="F3" s="66" t="s">
        <v>27</v>
      </c>
      <c r="G3" s="54" t="s">
        <v>10</v>
      </c>
      <c r="H3" s="68" t="s">
        <v>9</v>
      </c>
      <c r="I3" s="54" t="s">
        <v>8</v>
      </c>
      <c r="J3" s="68" t="s">
        <v>7</v>
      </c>
      <c r="K3" s="70" t="s">
        <v>6</v>
      </c>
      <c r="L3" s="55" t="s">
        <v>5</v>
      </c>
      <c r="M3" s="54" t="s">
        <v>4</v>
      </c>
      <c r="N3" s="68" t="s">
        <v>14</v>
      </c>
      <c r="O3" s="54" t="s">
        <v>15</v>
      </c>
      <c r="P3" s="68" t="s">
        <v>16</v>
      </c>
      <c r="Q3" s="54" t="s">
        <v>166</v>
      </c>
      <c r="R3" s="68" t="s">
        <v>17</v>
      </c>
      <c r="S3" s="55" t="s">
        <v>18</v>
      </c>
    </row>
    <row r="4" spans="1:19" ht="45" customHeight="1" x14ac:dyDescent="0.25">
      <c r="A4" s="62"/>
      <c r="B4" s="56"/>
      <c r="C4" s="64"/>
      <c r="D4" s="57"/>
      <c r="E4" s="77" t="s">
        <v>25</v>
      </c>
      <c r="F4" s="78"/>
      <c r="G4" s="58"/>
      <c r="H4" s="69"/>
      <c r="I4" s="58" t="s">
        <v>37</v>
      </c>
      <c r="J4" s="69" t="s">
        <v>26</v>
      </c>
      <c r="K4" s="79" t="s">
        <v>215</v>
      </c>
      <c r="L4" s="80"/>
      <c r="M4" s="58" t="s">
        <v>38</v>
      </c>
      <c r="N4" s="71" t="s">
        <v>39</v>
      </c>
      <c r="O4" s="59" t="s">
        <v>40</v>
      </c>
      <c r="P4" s="69"/>
      <c r="Q4" s="59" t="s">
        <v>41</v>
      </c>
      <c r="R4" s="69"/>
      <c r="S4" s="60" t="s">
        <v>42</v>
      </c>
    </row>
    <row r="5" spans="1:19" x14ac:dyDescent="0.25">
      <c r="A5" s="33" t="s">
        <v>30</v>
      </c>
      <c r="B5" s="34">
        <v>40656</v>
      </c>
      <c r="C5" s="35" t="s">
        <v>31</v>
      </c>
      <c r="D5" s="35" t="s">
        <v>32</v>
      </c>
      <c r="E5" s="36" t="s">
        <v>52</v>
      </c>
      <c r="F5" s="36" t="s">
        <v>53</v>
      </c>
      <c r="G5" s="42">
        <v>12</v>
      </c>
      <c r="H5" s="67">
        <v>0</v>
      </c>
      <c r="I5" s="42">
        <v>0</v>
      </c>
      <c r="J5" s="67">
        <v>0</v>
      </c>
      <c r="K5" s="67">
        <v>0</v>
      </c>
      <c r="L5" s="67">
        <v>0</v>
      </c>
      <c r="M5" s="32">
        <v>1145</v>
      </c>
      <c r="N5" s="32">
        <v>1</v>
      </c>
      <c r="O5" s="32"/>
      <c r="P5" s="72"/>
      <c r="Q5" s="32"/>
      <c r="R5" s="42" t="s">
        <v>35</v>
      </c>
      <c r="S5" s="32" t="s">
        <v>36</v>
      </c>
    </row>
    <row r="6" spans="1:19" ht="30" customHeight="1" x14ac:dyDescent="0.25">
      <c r="A6" s="37">
        <v>1</v>
      </c>
      <c r="B6" s="73"/>
      <c r="C6" s="74"/>
      <c r="D6" s="74"/>
      <c r="E6" s="38"/>
      <c r="F6" s="38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5"/>
      <c r="S6" s="75"/>
    </row>
    <row r="7" spans="1:19" ht="30" customHeight="1" x14ac:dyDescent="0.25">
      <c r="A7" s="37">
        <v>2</v>
      </c>
      <c r="B7" s="73"/>
      <c r="C7" s="74"/>
      <c r="D7" s="74"/>
      <c r="E7" s="38"/>
      <c r="F7" s="38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5"/>
      <c r="S7" s="75"/>
    </row>
    <row r="8" spans="1:19" ht="30" customHeight="1" x14ac:dyDescent="0.25">
      <c r="A8" s="37">
        <v>3</v>
      </c>
      <c r="B8" s="73"/>
      <c r="C8" s="74"/>
      <c r="D8" s="74"/>
      <c r="E8" s="38"/>
      <c r="F8" s="38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5"/>
      <c r="S8" s="75"/>
    </row>
    <row r="9" spans="1:19" ht="30" customHeight="1" x14ac:dyDescent="0.25">
      <c r="A9" s="37">
        <v>4</v>
      </c>
      <c r="B9" s="73"/>
      <c r="C9" s="74"/>
      <c r="D9" s="74"/>
      <c r="E9" s="38"/>
      <c r="F9" s="38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5"/>
      <c r="S9" s="75"/>
    </row>
    <row r="10" spans="1:19" ht="30" customHeight="1" x14ac:dyDescent="0.25">
      <c r="A10" s="37">
        <v>5</v>
      </c>
      <c r="B10" s="73"/>
      <c r="C10" s="74"/>
      <c r="D10" s="74"/>
      <c r="E10" s="38"/>
      <c r="F10" s="38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39"/>
    </row>
    <row r="11" spans="1:19" ht="30" customHeight="1" x14ac:dyDescent="0.25">
      <c r="A11" s="37">
        <v>6</v>
      </c>
      <c r="B11" s="73"/>
      <c r="C11" s="74"/>
      <c r="D11" s="74"/>
      <c r="E11" s="38"/>
      <c r="F11" s="38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39"/>
    </row>
    <row r="12" spans="1:19" ht="30" customHeight="1" x14ac:dyDescent="0.25">
      <c r="A12" s="37">
        <v>7</v>
      </c>
      <c r="B12" s="73"/>
      <c r="C12" s="74"/>
      <c r="D12" s="74"/>
      <c r="E12" s="38"/>
      <c r="F12" s="38"/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39"/>
    </row>
    <row r="13" spans="1:19" ht="30" customHeight="1" x14ac:dyDescent="0.25">
      <c r="A13" s="37">
        <v>8</v>
      </c>
      <c r="B13" s="73"/>
      <c r="C13" s="74"/>
      <c r="D13" s="74"/>
      <c r="E13" s="38"/>
      <c r="F13" s="38"/>
      <c r="G13" s="43"/>
      <c r="H13" s="43"/>
      <c r="I13" s="43"/>
      <c r="J13" s="43"/>
      <c r="K13" s="43"/>
      <c r="L13" s="43"/>
      <c r="M13" s="43"/>
      <c r="N13" s="43"/>
      <c r="O13" s="43"/>
      <c r="P13" s="43"/>
      <c r="Q13" s="43"/>
      <c r="R13" s="43"/>
      <c r="S13" s="39"/>
    </row>
    <row r="14" spans="1:19" ht="30" customHeight="1" x14ac:dyDescent="0.25">
      <c r="A14" s="37">
        <v>9</v>
      </c>
      <c r="B14" s="73"/>
      <c r="C14" s="74"/>
      <c r="D14" s="74"/>
      <c r="E14" s="38"/>
      <c r="F14" s="38"/>
      <c r="G14" s="43"/>
      <c r="H14" s="43"/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39"/>
    </row>
    <row r="15" spans="1:19" ht="30" customHeight="1" x14ac:dyDescent="0.25">
      <c r="A15" s="37">
        <v>10</v>
      </c>
      <c r="B15" s="73"/>
      <c r="C15" s="74"/>
      <c r="D15" s="74"/>
      <c r="E15" s="38"/>
      <c r="F15" s="38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39"/>
    </row>
    <row r="16" spans="1:19" ht="30" customHeight="1" x14ac:dyDescent="0.25">
      <c r="A16" s="37">
        <v>11</v>
      </c>
      <c r="B16" s="73"/>
      <c r="C16" s="74"/>
      <c r="D16" s="74"/>
      <c r="E16" s="38"/>
      <c r="F16" s="38"/>
      <c r="G16" s="43"/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39"/>
    </row>
    <row r="17" spans="1:19" ht="30" customHeight="1" x14ac:dyDescent="0.25">
      <c r="A17" s="37">
        <v>12</v>
      </c>
      <c r="B17" s="73"/>
      <c r="C17" s="74"/>
      <c r="D17" s="74"/>
      <c r="E17" s="38"/>
      <c r="F17" s="38"/>
      <c r="G17" s="43"/>
      <c r="H17" s="38"/>
      <c r="I17" s="43"/>
      <c r="J17" s="43"/>
      <c r="K17" s="43"/>
      <c r="L17" s="43"/>
      <c r="M17" s="38"/>
      <c r="N17" s="43"/>
      <c r="O17" s="43"/>
      <c r="P17" s="43"/>
      <c r="Q17" s="43"/>
      <c r="R17" s="43"/>
      <c r="S17" s="39"/>
    </row>
    <row r="18" spans="1:19" ht="30" customHeight="1" x14ac:dyDescent="0.25">
      <c r="A18" s="37">
        <v>13</v>
      </c>
      <c r="B18" s="73"/>
      <c r="C18" s="74"/>
      <c r="D18" s="74"/>
      <c r="E18" s="38"/>
      <c r="F18" s="38"/>
      <c r="G18" s="43"/>
      <c r="H18" s="43"/>
      <c r="I18" s="43"/>
      <c r="J18" s="43"/>
      <c r="K18" s="43"/>
      <c r="L18" s="43"/>
      <c r="M18" s="38"/>
      <c r="N18" s="43"/>
      <c r="O18" s="43"/>
      <c r="P18" s="43"/>
      <c r="Q18" s="43"/>
      <c r="R18" s="43"/>
      <c r="S18" s="39"/>
    </row>
    <row r="19" spans="1:19" ht="30" customHeight="1" x14ac:dyDescent="0.25">
      <c r="A19" s="37">
        <v>14</v>
      </c>
      <c r="B19" s="73"/>
      <c r="C19" s="74"/>
      <c r="D19" s="74"/>
      <c r="E19" s="38"/>
      <c r="F19" s="38"/>
      <c r="G19" s="43"/>
      <c r="H19" s="38"/>
      <c r="I19" s="43"/>
      <c r="J19" s="43"/>
      <c r="K19" s="43"/>
      <c r="L19" s="43"/>
      <c r="M19" s="38"/>
      <c r="N19" s="38"/>
      <c r="O19" s="38"/>
      <c r="P19" s="43"/>
      <c r="Q19" s="43"/>
      <c r="R19" s="43"/>
      <c r="S19" s="39"/>
    </row>
    <row r="20" spans="1:19" ht="30" customHeight="1" x14ac:dyDescent="0.25">
      <c r="A20" s="37">
        <v>15</v>
      </c>
      <c r="B20" s="73"/>
      <c r="C20" s="74"/>
      <c r="D20" s="74"/>
      <c r="E20" s="38"/>
      <c r="F20" s="38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39"/>
    </row>
    <row r="21" spans="1:19" ht="30" customHeight="1" x14ac:dyDescent="0.25">
      <c r="A21" s="37">
        <v>16</v>
      </c>
      <c r="B21" s="73"/>
      <c r="C21" s="74"/>
      <c r="D21" s="74"/>
      <c r="E21" s="38"/>
      <c r="F21" s="38"/>
      <c r="G21" s="43"/>
      <c r="H21" s="43"/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39"/>
    </row>
    <row r="22" spans="1:19" ht="30" customHeight="1" x14ac:dyDescent="0.25">
      <c r="A22" s="37">
        <v>17</v>
      </c>
      <c r="B22" s="73"/>
      <c r="C22" s="74"/>
      <c r="D22" s="74"/>
      <c r="E22" s="38"/>
      <c r="F22" s="38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39"/>
    </row>
    <row r="23" spans="1:19" ht="30" customHeight="1" x14ac:dyDescent="0.25">
      <c r="A23" s="37">
        <v>18</v>
      </c>
      <c r="B23" s="73"/>
      <c r="C23" s="74"/>
      <c r="D23" s="74"/>
      <c r="E23" s="38"/>
      <c r="F23" s="38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39"/>
    </row>
    <row r="24" spans="1:19" ht="30" customHeight="1" x14ac:dyDescent="0.25">
      <c r="A24" s="37">
        <v>19</v>
      </c>
      <c r="B24" s="73"/>
      <c r="C24" s="74"/>
      <c r="D24" s="74"/>
      <c r="E24" s="38"/>
      <c r="F24" s="38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39"/>
    </row>
    <row r="25" spans="1:19" ht="30" customHeight="1" x14ac:dyDescent="0.25">
      <c r="A25" s="37">
        <v>20</v>
      </c>
      <c r="B25" s="73"/>
      <c r="C25" s="74"/>
      <c r="D25" s="74"/>
      <c r="E25" s="38"/>
      <c r="F25" s="38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39"/>
    </row>
    <row r="26" spans="1:19" ht="30" customHeight="1" x14ac:dyDescent="0.25">
      <c r="A26" s="37">
        <v>21</v>
      </c>
      <c r="B26" s="73"/>
      <c r="C26" s="74"/>
      <c r="D26" s="74"/>
      <c r="E26" s="38"/>
      <c r="F26" s="38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39"/>
    </row>
    <row r="27" spans="1:19" ht="30" customHeight="1" x14ac:dyDescent="0.25">
      <c r="A27" s="37">
        <v>22</v>
      </c>
      <c r="B27" s="73"/>
      <c r="C27" s="74"/>
      <c r="D27" s="74"/>
      <c r="E27" s="38"/>
      <c r="F27" s="38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39"/>
    </row>
    <row r="28" spans="1:19" ht="30" customHeight="1" x14ac:dyDescent="0.25">
      <c r="A28" s="37">
        <v>23</v>
      </c>
      <c r="B28" s="73"/>
      <c r="C28" s="74"/>
      <c r="D28" s="74"/>
      <c r="E28" s="38"/>
      <c r="F28" s="38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39"/>
    </row>
    <row r="29" spans="1:19" ht="30" customHeight="1" x14ac:dyDescent="0.25">
      <c r="A29" s="37">
        <v>24</v>
      </c>
      <c r="B29" s="73"/>
      <c r="C29" s="74"/>
      <c r="D29" s="74"/>
      <c r="E29" s="38"/>
      <c r="F29" s="38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3"/>
      <c r="S29" s="39"/>
    </row>
    <row r="30" spans="1:19" ht="30" customHeight="1" x14ac:dyDescent="0.25">
      <c r="A30" s="37">
        <v>25</v>
      </c>
      <c r="B30" s="73"/>
      <c r="C30" s="74"/>
      <c r="D30" s="74"/>
      <c r="E30" s="38"/>
      <c r="F30" s="38"/>
      <c r="G30" s="43"/>
      <c r="H30" s="43"/>
      <c r="I30" s="43"/>
      <c r="J30" s="43"/>
      <c r="K30" s="43"/>
      <c r="L30" s="43"/>
      <c r="M30" s="43"/>
      <c r="N30" s="43"/>
      <c r="O30" s="43"/>
      <c r="P30" s="43"/>
      <c r="Q30" s="43"/>
      <c r="R30" s="43"/>
      <c r="S30" s="39"/>
    </row>
  </sheetData>
  <mergeCells count="2">
    <mergeCell ref="E4:F4"/>
    <mergeCell ref="K4:L4"/>
  </mergeCells>
  <pageMargins left="0.7" right="0.7" top="0.75" bottom="0.75" header="0.3" footer="0.3"/>
  <pageSetup scale="5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AirLog</vt:lpstr>
      <vt:lpstr>Printable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Tracy Sheeley</dc:creator>
  <cp:lastModifiedBy>Summit Station Manager</cp:lastModifiedBy>
  <cp:lastPrinted>2015-05-27T12:19:11Z</cp:lastPrinted>
  <dcterms:created xsi:type="dcterms:W3CDTF">2015-04-15T16:33:56Z</dcterms:created>
  <dcterms:modified xsi:type="dcterms:W3CDTF">2016-02-16T17:27:41Z</dcterms:modified>
</cp:coreProperties>
</file>