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\\fileshare\FTP\science\ICECAPS\radiosondes\"/>
    </mc:Choice>
  </mc:AlternateContent>
  <bookViews>
    <workbookView xWindow="0" yWindow="60" windowWidth="19320" windowHeight="135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O44" i="1" s="1"/>
  <c r="L42" i="1" l="1"/>
  <c r="O42" i="1" s="1"/>
  <c r="L41" i="1" l="1"/>
  <c r="L40" i="1"/>
  <c r="L39" i="1" l="1"/>
  <c r="L38" i="1"/>
  <c r="L36" i="1" l="1"/>
  <c r="O36" i="1" s="1"/>
  <c r="L37" i="1"/>
  <c r="O37" i="1" s="1"/>
  <c r="L25" i="1" l="1"/>
  <c r="O25" i="1" s="1"/>
  <c r="E25" i="1"/>
  <c r="L28" i="1"/>
  <c r="O28" i="1" s="1"/>
  <c r="E28" i="1"/>
  <c r="L29" i="1"/>
  <c r="E29" i="1"/>
  <c r="L30" i="1"/>
  <c r="O30" i="1" s="1"/>
  <c r="E30" i="1"/>
  <c r="L32" i="1"/>
  <c r="E32" i="1"/>
  <c r="L31" i="1"/>
  <c r="O31" i="1" s="1"/>
  <c r="E31" i="1"/>
  <c r="L35" i="1"/>
  <c r="O35" i="1" s="1"/>
  <c r="L34" i="1"/>
  <c r="O34" i="1" s="1"/>
  <c r="E34" i="1"/>
  <c r="L33" i="1"/>
  <c r="O33" i="1" s="1"/>
  <c r="E33" i="1"/>
  <c r="L27" i="1"/>
  <c r="O27" i="1" s="1"/>
  <c r="E27" i="1"/>
  <c r="L26" i="1"/>
  <c r="O26" i="1" s="1"/>
  <c r="E26" i="1"/>
  <c r="K24" i="1"/>
  <c r="E24" i="1"/>
</calcChain>
</file>

<file path=xl/sharedStrings.xml><?xml version="1.0" encoding="utf-8"?>
<sst xmlns="http://schemas.openxmlformats.org/spreadsheetml/2006/main" count="282" uniqueCount="156">
  <si>
    <t>Date</t>
  </si>
  <si>
    <t>Sonde #</t>
  </si>
  <si>
    <t>Time</t>
  </si>
  <si>
    <t>U%</t>
  </si>
  <si>
    <t>RH Sonde Greenhouse</t>
  </si>
  <si>
    <t>RH Sonde (Outside Eqlbrtd)</t>
  </si>
  <si>
    <t>RH (NOAA launch)</t>
  </si>
  <si>
    <t>T Sonde Outside Eqlbrtd</t>
  </si>
  <si>
    <t>T (NOAA launch)</t>
  </si>
  <si>
    <t>Pr (NOAA launch)</t>
  </si>
  <si>
    <t>T (GH)</t>
  </si>
  <si>
    <t>Operator</t>
  </si>
  <si>
    <t>Weather</t>
  </si>
  <si>
    <t>Burst Altitude (m)</t>
  </si>
  <si>
    <t>Burst Pressure (hPa)</t>
  </si>
  <si>
    <t>Notes</t>
  </si>
  <si>
    <t>M2320460</t>
  </si>
  <si>
    <t>AM</t>
  </si>
  <si>
    <t>FEW</t>
  </si>
  <si>
    <t>M2320185</t>
  </si>
  <si>
    <t>AR</t>
  </si>
  <si>
    <t>FEW, FG</t>
  </si>
  <si>
    <t>Humidity check failed. &gt;100% when placed outside</t>
  </si>
  <si>
    <t>BKN, IC</t>
  </si>
  <si>
    <t>M2250462</t>
  </si>
  <si>
    <t>MG/AR</t>
  </si>
  <si>
    <t>BKN</t>
  </si>
  <si>
    <t>RH high, started new sonde</t>
  </si>
  <si>
    <t>M2320148</t>
  </si>
  <si>
    <t>MG</t>
  </si>
  <si>
    <t>Humidity sensor failure after sonde was placed outside.</t>
  </si>
  <si>
    <t>M2310775</t>
  </si>
  <si>
    <t>SWD</t>
  </si>
  <si>
    <t>OVC BLSN</t>
  </si>
  <si>
    <t>Humidity check failed.</t>
  </si>
  <si>
    <t>M2120469</t>
  </si>
  <si>
    <t>Humidity sensor failed immediately after placing sonde outside to equilibrate</t>
  </si>
  <si>
    <t>M2150206</t>
  </si>
  <si>
    <t>NB</t>
  </si>
  <si>
    <t>BKN BR</t>
  </si>
  <si>
    <t>Sonde failed in preparation this morning due to bad values from the humidity sensor.  Retried this evening and it passed just fine, though the U% value was slightly higher than normal.</t>
  </si>
  <si>
    <t>M2310810</t>
  </si>
  <si>
    <t>OVC</t>
  </si>
  <si>
    <t>M2310643</t>
  </si>
  <si>
    <t>M2330786</t>
  </si>
  <si>
    <t>High winds; humidity check failed after launch.</t>
  </si>
  <si>
    <t>L1423308</t>
  </si>
  <si>
    <t>xxxx</t>
  </si>
  <si>
    <t>TG/EB</t>
  </si>
  <si>
    <t>Sonde not reading outside temp and rh correctly. Sent email to M. Shupe. Sonde failed.</t>
  </si>
  <si>
    <t>HJ</t>
  </si>
  <si>
    <t xml:space="preserve">Humidity sensor failed after launch; status light OK. Evening. </t>
  </si>
  <si>
    <t>M2330555</t>
  </si>
  <si>
    <t>FZFG</t>
  </si>
  <si>
    <t>RH &gt;100% when placed outside, restarted MW41 and new sonde</t>
  </si>
  <si>
    <t>M2310880</t>
  </si>
  <si>
    <t xml:space="preserve">RH ~95% when placed outside. Decided to launch anyways just to test to see what happens. RH failed on walk to SOB- no launch this morning. </t>
  </si>
  <si>
    <t>M2320574</t>
  </si>
  <si>
    <t>MB</t>
  </si>
  <si>
    <t>BKN, BLSN, -SN</t>
  </si>
  <si>
    <t xml:space="preserve">Spool did not pay out at launch. Launch terminated due to PTU sensor failure. </t>
  </si>
  <si>
    <t>HM</t>
  </si>
  <si>
    <t xml:space="preserve">FZ FG </t>
  </si>
  <si>
    <t>M2321413</t>
  </si>
  <si>
    <t>M2331137</t>
  </si>
  <si>
    <t xml:space="preserve">Not launched, RH reading 50%-100% will try again tomorrow </t>
  </si>
  <si>
    <t xml:space="preserve">Not launched, RH reading 102% will try again tomorrow </t>
  </si>
  <si>
    <t>M2331005</t>
  </si>
  <si>
    <t>50-100</t>
  </si>
  <si>
    <t>Not launched, RH reading 104%, reconditioned a second time and same RH. Will try again tomorrow.</t>
  </si>
  <si>
    <t>M2320358</t>
  </si>
  <si>
    <t>-</t>
  </si>
  <si>
    <t>Terminated Sounding due to noise in RH.</t>
  </si>
  <si>
    <t>RH Kestral (GH)</t>
  </si>
  <si>
    <t>RH Sonde GH</t>
  </si>
  <si>
    <t>RH Sonde (Outside)</t>
  </si>
  <si>
    <t>RH (NOAA)</t>
  </si>
  <si>
    <t xml:space="preserve">T Sonde Outside </t>
  </si>
  <si>
    <t>T (NOAA)</t>
  </si>
  <si>
    <t>Dewpnt (NOAA)</t>
  </si>
  <si>
    <t>Launch RH (calc)</t>
  </si>
  <si>
    <t>Pr (NOAA)</t>
  </si>
  <si>
    <t>RH var &gt;10%</t>
  </si>
  <si>
    <t>M2250553</t>
  </si>
  <si>
    <t>BKN FZFG</t>
  </si>
  <si>
    <t>N2530369</t>
  </si>
  <si>
    <t>HJ/HA</t>
  </si>
  <si>
    <t>FZFG, IC</t>
  </si>
  <si>
    <t xml:space="preserve">Humidity sensor failure after sonde was walked to SMG. Failed prior to launch. </t>
  </si>
  <si>
    <t>N2530224</t>
  </si>
  <si>
    <t xml:space="preserve">Second attempt after failed humidity sensor. Failed prior to launch, will try sonde again tomorrow. </t>
  </si>
  <si>
    <t>N2440358</t>
  </si>
  <si>
    <t>X</t>
  </si>
  <si>
    <t>BR, SCT</t>
  </si>
  <si>
    <t>RH failed between GH and SMG. Second launch successful -HJ</t>
  </si>
  <si>
    <t>N2530240</t>
  </si>
  <si>
    <t>OVC FZFG</t>
  </si>
  <si>
    <t>Humidity check failure</t>
  </si>
  <si>
    <t>N2450353</t>
  </si>
  <si>
    <t>FZFG FEW</t>
  </si>
  <si>
    <t xml:space="preserve">Humidity Check failed. &gt;105% when placed outside. FZFG present during prep. Successfully launched next day. </t>
  </si>
  <si>
    <t>M2150366</t>
  </si>
  <si>
    <t>99-105</t>
  </si>
  <si>
    <t>Humidity Check failed. &gt;100% when placed outside. Dense FZFG present during prep.</t>
  </si>
  <si>
    <t>M2330277</t>
  </si>
  <si>
    <t>SCT BLSN SN</t>
  </si>
  <si>
    <t>PTU sensor failure</t>
  </si>
  <si>
    <t>M2330207</t>
  </si>
  <si>
    <t>Humidity Sensor Failure prelaunch</t>
  </si>
  <si>
    <t xml:space="preserve">Did we loose it? </t>
  </si>
  <si>
    <t>Y</t>
  </si>
  <si>
    <t>N2610081</t>
  </si>
  <si>
    <t>11/27/2017</t>
  </si>
  <si>
    <t>N2520151</t>
  </si>
  <si>
    <t>-0.2</t>
  </si>
  <si>
    <t>HA</t>
  </si>
  <si>
    <t>8.6</t>
  </si>
  <si>
    <t>105.2</t>
  </si>
  <si>
    <t>-22.9</t>
  </si>
  <si>
    <t>FZFG, SCT</t>
  </si>
  <si>
    <t>OVC, BR</t>
  </si>
  <si>
    <t xml:space="preserve">RH failed when placed outside after having been in the GH 5 minutes, and the vestibule for 5 mins. Used another sonde and launched successfully. This sonde was successfully launched the next day. </t>
  </si>
  <si>
    <t xml:space="preserve">Tried to launch a second sonde, but humidity sensor failed after launch; status light OK. Evening. </t>
  </si>
  <si>
    <t xml:space="preserve">Humidity sensor failure first sonde, communication error, and humidity sensor failure. No launch tonight. </t>
  </si>
  <si>
    <t>RH failed between GH and launch time, failed launch. "Humidity sensor failure" Second launch not attempted. Evening. -HJ</t>
  </si>
  <si>
    <t xml:space="preserve">Sonde consistently over 100% while at GH, range 95-103%. Successful launch, reasonable values read on edited data. </t>
  </si>
  <si>
    <t>N2520146</t>
  </si>
  <si>
    <t>103, failed</t>
  </si>
  <si>
    <t xml:space="preserve">Humidity check failure immediately after being placed outside. </t>
  </si>
  <si>
    <t>N2520149</t>
  </si>
  <si>
    <t>102.29, failed</t>
  </si>
  <si>
    <t xml:space="preserve">Humidity check failure immediately after being placed outside. Second attempt, no launch tonight. </t>
  </si>
  <si>
    <t>12/10/2017</t>
  </si>
  <si>
    <t>N2610086</t>
  </si>
  <si>
    <t>N2530053</t>
  </si>
  <si>
    <t>-.1</t>
  </si>
  <si>
    <t>-.2</t>
  </si>
  <si>
    <t>5.4</t>
  </si>
  <si>
    <t>7.9</t>
  </si>
  <si>
    <t>101.4 failed</t>
  </si>
  <si>
    <t>102.3 failed</t>
  </si>
  <si>
    <t>-22.8</t>
  </si>
  <si>
    <t>-22.0</t>
  </si>
  <si>
    <t>-22</t>
  </si>
  <si>
    <t>FZFG, -SN, BLSN</t>
  </si>
  <si>
    <t>N2520142</t>
  </si>
  <si>
    <t>FEW, FZFG</t>
  </si>
  <si>
    <t>Sonde terminated early due to "excessive missing data frames," flew for ~11 minutes. Software did not register launch until ~10 minutes after launch, surface obs window did not automatically pop up. Surface obs entered ~10 minutes after launch, recalculation occurred. No messages were sent, second launch below went fine. -HJ</t>
  </si>
  <si>
    <t>N2450369</t>
  </si>
  <si>
    <t/>
  </si>
  <si>
    <t>terminated due to temperature sensor failure</t>
  </si>
  <si>
    <t>N4020524</t>
  </si>
  <si>
    <t>Teminated sonde early due to no GPS signal being picked up by ground station. Wiggled cable, rebooted, and eventually worked (2 hours later, after a lot more troubleshooting… -HJ)</t>
  </si>
  <si>
    <t>P3140594</t>
  </si>
  <si>
    <t>BLSN, BKN</t>
  </si>
  <si>
    <t xml:space="preserve">Sonde failed 1 minute after launch due to temp sensor failure. Winds 30kts, second launch not attempted.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</si>
</sst>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4" fontId="0" fillId="2" borderId="0" xfId="0" applyNumberFormat="1" applyFill="1" applyAlignment="1">
      <alignment horizontal="left"/>
    </xf>
    <xf numFmtId="49" fontId="0" fillId="2" borderId="0" xfId="0" applyNumberFormat="1" applyFill="1"/>
    <xf numFmtId="0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49" fontId="0" fillId="0" borderId="0" xfId="0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14" fontId="2" fillId="0" borderId="0" xfId="1" applyNumberFormat="1" applyAlignment="1">
      <alignment horizontal="left"/>
    </xf>
    <xf numFmtId="0" fontId="2" fillId="0" borderId="0" xfId="1"/>
    <xf numFmtId="0" fontId="2" fillId="0" borderId="0" xfId="1" applyAlignment="1">
      <alignment horizontal="center"/>
    </xf>
    <xf numFmtId="14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applyAlignment="1">
      <alignment horizontal="left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topLeftCell="A28" workbookViewId="0">
      <selection activeCell="F47" sqref="F47"/>
    </sheetView>
  </sheetViews>
  <sheetFormatPr defaultRowHeight="15" x14ac:dyDescent="0.25"/>
  <cols>
    <col min="1" max="1" width="10.7109375" style="5" bestFit="1" customWidth="1"/>
    <col min="2" max="2" width="9.140625" style="5"/>
    <col min="3" max="3" width="9.140625" style="5" customWidth="1"/>
    <col min="4" max="4" width="9.140625" style="26"/>
    <col min="5" max="5" width="9.140625" style="5"/>
    <col min="6" max="7" width="9.140625" style="26"/>
    <col min="8" max="8" width="9.140625" style="5"/>
    <col min="9" max="9" width="9.140625" style="26"/>
    <col min="10" max="12" width="9.140625" style="5"/>
    <col min="13" max="13" width="14.42578125" style="5" bestFit="1" customWidth="1"/>
    <col min="14" max="15" width="9.140625" style="5"/>
    <col min="16" max="16" width="9.140625" style="14"/>
    <col min="17" max="16384" width="9.140625" style="5"/>
  </cols>
  <sheetData>
    <row r="1" spans="1:26" customFormat="1" ht="60" x14ac:dyDescent="0.25">
      <c r="A1" s="6" t="s">
        <v>0</v>
      </c>
      <c r="B1" s="2" t="s">
        <v>1</v>
      </c>
      <c r="C1" s="2" t="s">
        <v>2</v>
      </c>
      <c r="D1" s="3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Z1" t="s">
        <v>109</v>
      </c>
    </row>
    <row r="3" spans="1:26" customFormat="1" x14ac:dyDescent="0.25">
      <c r="A3" s="6">
        <v>42662</v>
      </c>
      <c r="B3" s="2" t="s">
        <v>46</v>
      </c>
      <c r="C3" s="2" t="s">
        <v>47</v>
      </c>
      <c r="D3" s="3">
        <v>0.1</v>
      </c>
      <c r="E3" s="3">
        <v>23.3</v>
      </c>
      <c r="F3" s="3">
        <v>83.1</v>
      </c>
      <c r="G3" s="3"/>
      <c r="H3" s="3"/>
      <c r="I3" s="3"/>
      <c r="J3" s="3"/>
      <c r="K3" s="2">
        <v>-22</v>
      </c>
      <c r="L3" s="2" t="s">
        <v>48</v>
      </c>
      <c r="M3" s="2"/>
      <c r="N3" s="2"/>
      <c r="O3" s="2"/>
      <c r="P3" s="12" t="s">
        <v>49</v>
      </c>
      <c r="Z3" t="s">
        <v>110</v>
      </c>
    </row>
    <row r="4" spans="1:26" x14ac:dyDescent="0.25">
      <c r="A4" s="6">
        <v>42687</v>
      </c>
      <c r="B4" s="2" t="s">
        <v>41</v>
      </c>
      <c r="C4" s="2"/>
      <c r="D4" s="3">
        <v>-0.2</v>
      </c>
      <c r="E4" s="3">
        <v>13.4</v>
      </c>
      <c r="F4" s="3">
        <v>84.3</v>
      </c>
      <c r="G4" s="3"/>
      <c r="H4" s="3">
        <v>-32.6</v>
      </c>
      <c r="I4" s="3"/>
      <c r="J4" s="3"/>
      <c r="K4" s="2">
        <v>-32</v>
      </c>
      <c r="L4" s="2" t="s">
        <v>29</v>
      </c>
      <c r="M4" s="2" t="s">
        <v>42</v>
      </c>
      <c r="N4" s="2"/>
      <c r="O4" s="2"/>
      <c r="P4" s="12" t="s">
        <v>122</v>
      </c>
    </row>
    <row r="5" spans="1:26" customFormat="1" x14ac:dyDescent="0.25">
      <c r="A5" s="6">
        <v>42687</v>
      </c>
      <c r="B5" s="2" t="s">
        <v>43</v>
      </c>
      <c r="C5" s="2"/>
      <c r="D5" s="3">
        <v>-0.4</v>
      </c>
      <c r="E5" s="3">
        <v>17.899999999999999</v>
      </c>
      <c r="F5" s="3">
        <v>93.1</v>
      </c>
      <c r="G5" s="3">
        <v>71</v>
      </c>
      <c r="H5" s="3">
        <v>-34.6</v>
      </c>
      <c r="I5" s="3">
        <v>-33.700000000000003</v>
      </c>
      <c r="J5" s="3">
        <v>645.4</v>
      </c>
      <c r="K5" s="2">
        <v>-34</v>
      </c>
      <c r="L5" s="2" t="s">
        <v>29</v>
      </c>
      <c r="M5" s="2" t="s">
        <v>42</v>
      </c>
      <c r="N5" s="2"/>
      <c r="O5" s="2"/>
      <c r="P5" s="12" t="s">
        <v>51</v>
      </c>
    </row>
    <row r="6" spans="1:26" customFormat="1" x14ac:dyDescent="0.25">
      <c r="A6" s="6">
        <v>42702</v>
      </c>
      <c r="B6" s="10" t="s">
        <v>37</v>
      </c>
      <c r="C6" s="2">
        <v>2315</v>
      </c>
      <c r="D6" s="3">
        <v>0.5</v>
      </c>
      <c r="E6" s="3">
        <v>13.9</v>
      </c>
      <c r="F6" s="2">
        <v>64</v>
      </c>
      <c r="G6" s="2">
        <v>62</v>
      </c>
      <c r="H6">
        <v>-45.4</v>
      </c>
      <c r="I6" s="2">
        <v>-46</v>
      </c>
      <c r="J6">
        <v>662.5</v>
      </c>
      <c r="K6">
        <v>-45</v>
      </c>
      <c r="L6" s="10" t="s">
        <v>38</v>
      </c>
      <c r="M6" s="10" t="s">
        <v>39</v>
      </c>
      <c r="N6" s="2">
        <v>25081</v>
      </c>
      <c r="O6" s="2">
        <v>22.7</v>
      </c>
      <c r="P6" s="13" t="s">
        <v>40</v>
      </c>
    </row>
    <row r="7" spans="1:26" x14ac:dyDescent="0.25">
      <c r="A7" s="6">
        <v>42716</v>
      </c>
      <c r="B7" s="10" t="s">
        <v>35</v>
      </c>
      <c r="C7" s="2"/>
      <c r="D7" s="3">
        <v>-0.2</v>
      </c>
      <c r="E7" s="3"/>
      <c r="F7" s="2"/>
      <c r="G7" s="2">
        <v>75</v>
      </c>
      <c r="H7"/>
      <c r="I7" s="2">
        <v>-29.3</v>
      </c>
      <c r="J7">
        <v>657</v>
      </c>
      <c r="K7"/>
      <c r="L7" s="10" t="s">
        <v>32</v>
      </c>
      <c r="M7" s="2"/>
      <c r="N7" s="2"/>
      <c r="O7" s="3"/>
      <c r="P7" s="12" t="s">
        <v>36</v>
      </c>
    </row>
    <row r="8" spans="1:26" customFormat="1" x14ac:dyDescent="0.25">
      <c r="A8" s="6">
        <v>42750</v>
      </c>
      <c r="B8" s="2" t="s">
        <v>31</v>
      </c>
      <c r="C8" s="2"/>
      <c r="D8" s="3">
        <v>-0.4</v>
      </c>
      <c r="E8" s="3">
        <v>10.7</v>
      </c>
      <c r="F8" s="2"/>
      <c r="G8" s="2">
        <v>77</v>
      </c>
      <c r="I8" s="2">
        <v>-23.4</v>
      </c>
      <c r="J8">
        <v>644.20000000000005</v>
      </c>
      <c r="K8">
        <v>-32</v>
      </c>
      <c r="L8" s="2" t="s">
        <v>32</v>
      </c>
      <c r="M8" s="2" t="s">
        <v>33</v>
      </c>
      <c r="N8" s="2"/>
      <c r="O8" s="3"/>
      <c r="P8" s="12" t="s">
        <v>34</v>
      </c>
    </row>
    <row r="9" spans="1:26" customFormat="1" x14ac:dyDescent="0.25">
      <c r="A9" s="6">
        <v>42753</v>
      </c>
      <c r="B9" s="2" t="s">
        <v>44</v>
      </c>
      <c r="C9" s="2">
        <v>2316</v>
      </c>
      <c r="D9" s="3">
        <v>-0.3</v>
      </c>
      <c r="E9" s="3">
        <v>7.6</v>
      </c>
      <c r="F9" s="3">
        <v>68.5</v>
      </c>
      <c r="G9" s="3">
        <v>63</v>
      </c>
      <c r="H9" s="3">
        <v>-39.799999999999997</v>
      </c>
      <c r="I9" s="3">
        <v>-39.5</v>
      </c>
      <c r="J9" s="3">
        <v>651.20000000000005</v>
      </c>
      <c r="K9" s="2">
        <v>-40</v>
      </c>
      <c r="L9" s="2" t="s">
        <v>29</v>
      </c>
      <c r="M9" s="2" t="s">
        <v>33</v>
      </c>
      <c r="N9" s="2"/>
      <c r="O9" s="3"/>
      <c r="P9" s="12" t="s">
        <v>45</v>
      </c>
    </row>
    <row r="10" spans="1:26" customFormat="1" x14ac:dyDescent="0.25">
      <c r="A10" s="6">
        <v>42765</v>
      </c>
      <c r="B10" s="11" t="s">
        <v>28</v>
      </c>
      <c r="C10" s="2"/>
      <c r="D10" s="3">
        <v>-0.3</v>
      </c>
      <c r="E10" s="3">
        <v>14.1</v>
      </c>
      <c r="F10" s="2"/>
      <c r="G10" s="2">
        <v>69</v>
      </c>
      <c r="H10">
        <v>-34.4</v>
      </c>
      <c r="I10" s="2">
        <v>-34.799999999999997</v>
      </c>
      <c r="J10">
        <v>658</v>
      </c>
      <c r="K10">
        <v>-36</v>
      </c>
      <c r="L10" s="10" t="s">
        <v>29</v>
      </c>
      <c r="M10" s="10" t="s">
        <v>18</v>
      </c>
      <c r="N10" s="2"/>
      <c r="O10" s="3"/>
      <c r="P10" s="13" t="s">
        <v>30</v>
      </c>
    </row>
    <row r="11" spans="1:26" customFormat="1" x14ac:dyDescent="0.25">
      <c r="A11" s="6">
        <v>42785</v>
      </c>
      <c r="B11" s="2" t="s">
        <v>24</v>
      </c>
      <c r="C11" s="2"/>
      <c r="D11" s="3">
        <v>-0.2</v>
      </c>
      <c r="E11" s="3">
        <v>20.3</v>
      </c>
      <c r="F11" s="2"/>
      <c r="G11" s="2">
        <v>57</v>
      </c>
      <c r="H11">
        <v>-33.799999999999997</v>
      </c>
      <c r="I11" s="2">
        <v>-49.5</v>
      </c>
      <c r="J11">
        <v>652.79999999999995</v>
      </c>
      <c r="K11">
        <v>-31</v>
      </c>
      <c r="L11" s="2" t="s">
        <v>25</v>
      </c>
      <c r="M11" s="2" t="s">
        <v>26</v>
      </c>
      <c r="N11" s="2"/>
      <c r="O11" s="3"/>
      <c r="P11" s="12" t="s">
        <v>27</v>
      </c>
    </row>
    <row r="12" spans="1:26" customFormat="1" x14ac:dyDescent="0.25">
      <c r="A12" s="1">
        <v>42804</v>
      </c>
      <c r="B12" s="10" t="s">
        <v>19</v>
      </c>
      <c r="C12" s="2"/>
      <c r="D12" s="3">
        <v>-0.3</v>
      </c>
      <c r="E12" s="3">
        <v>16.7</v>
      </c>
      <c r="F12" s="2"/>
      <c r="G12" s="2">
        <v>71</v>
      </c>
      <c r="I12" s="2">
        <v>-33.1</v>
      </c>
      <c r="J12">
        <v>667.1</v>
      </c>
      <c r="K12">
        <v>-33</v>
      </c>
      <c r="L12" s="10" t="s">
        <v>20</v>
      </c>
      <c r="M12" s="10" t="s">
        <v>23</v>
      </c>
      <c r="N12" s="2"/>
      <c r="O12" s="3"/>
      <c r="P12" s="13" t="s">
        <v>123</v>
      </c>
    </row>
    <row r="13" spans="1:26" customFormat="1" x14ac:dyDescent="0.25">
      <c r="A13" s="1">
        <v>42805</v>
      </c>
      <c r="B13" s="2" t="s">
        <v>19</v>
      </c>
      <c r="C13" s="2">
        <v>2316</v>
      </c>
      <c r="D13" s="3">
        <v>-0.2</v>
      </c>
      <c r="E13" s="3">
        <v>15.7</v>
      </c>
      <c r="F13" s="2">
        <v>81.5</v>
      </c>
      <c r="G13" s="2">
        <v>69</v>
      </c>
      <c r="H13">
        <v>-38.799999999999997</v>
      </c>
      <c r="I13" s="2">
        <v>-36.799999999999997</v>
      </c>
      <c r="J13">
        <v>662.8</v>
      </c>
      <c r="K13">
        <v>-37</v>
      </c>
      <c r="L13" s="2" t="s">
        <v>20</v>
      </c>
      <c r="M13" s="2" t="s">
        <v>21</v>
      </c>
      <c r="N13" s="2">
        <v>22739</v>
      </c>
      <c r="O13" s="3">
        <v>33.5</v>
      </c>
      <c r="P13" s="12" t="s">
        <v>22</v>
      </c>
    </row>
    <row r="14" spans="1:26" customFormat="1" x14ac:dyDescent="0.25">
      <c r="A14" s="1">
        <v>42806</v>
      </c>
      <c r="B14" s="2" t="s">
        <v>16</v>
      </c>
      <c r="C14" s="2"/>
      <c r="D14" s="3">
        <v>-0.2</v>
      </c>
      <c r="E14" s="3">
        <v>19</v>
      </c>
      <c r="F14" s="2">
        <v>77.099999999999994</v>
      </c>
      <c r="G14" s="2">
        <v>70</v>
      </c>
      <c r="H14">
        <v>-33.1</v>
      </c>
      <c r="I14" s="2">
        <v>-34.5</v>
      </c>
      <c r="J14">
        <v>656.7</v>
      </c>
      <c r="K14">
        <v>-35</v>
      </c>
      <c r="L14" s="2" t="s">
        <v>17</v>
      </c>
      <c r="M14" s="2" t="s">
        <v>18</v>
      </c>
      <c r="N14" s="2"/>
      <c r="O14" s="3"/>
      <c r="P14" s="12" t="s">
        <v>124</v>
      </c>
    </row>
    <row r="15" spans="1:26" customFormat="1" x14ac:dyDescent="0.25">
      <c r="A15" s="1">
        <v>42836</v>
      </c>
      <c r="B15" s="10" t="s">
        <v>52</v>
      </c>
      <c r="C15" s="2"/>
      <c r="D15" s="3">
        <v>-0.3</v>
      </c>
      <c r="E15" s="3">
        <v>14.3</v>
      </c>
      <c r="F15" s="3">
        <v>103</v>
      </c>
      <c r="G15" s="3">
        <v>71</v>
      </c>
      <c r="H15" s="3">
        <v>-34.5</v>
      </c>
      <c r="I15" s="3">
        <v>-34.4</v>
      </c>
      <c r="J15" s="3">
        <v>667</v>
      </c>
      <c r="K15" s="2">
        <v>-34</v>
      </c>
      <c r="L15" s="10" t="s">
        <v>50</v>
      </c>
      <c r="M15" s="10" t="s">
        <v>53</v>
      </c>
      <c r="N15" s="2"/>
      <c r="O15" s="3"/>
      <c r="P15" s="13" t="s">
        <v>54</v>
      </c>
    </row>
    <row r="16" spans="1:26" customFormat="1" x14ac:dyDescent="0.25">
      <c r="A16" s="1">
        <v>42836</v>
      </c>
      <c r="B16" s="10" t="s">
        <v>55</v>
      </c>
      <c r="C16" s="2"/>
      <c r="D16" s="3">
        <v>-0.3</v>
      </c>
      <c r="E16" s="3">
        <v>12.3</v>
      </c>
      <c r="F16" s="3">
        <v>94</v>
      </c>
      <c r="G16" s="3">
        <v>72</v>
      </c>
      <c r="H16" s="3">
        <v>-32.1</v>
      </c>
      <c r="I16" s="3">
        <v>-32.700000000000003</v>
      </c>
      <c r="J16" s="3">
        <v>667</v>
      </c>
      <c r="K16" s="2">
        <v>-32</v>
      </c>
      <c r="L16" s="10" t="s">
        <v>50</v>
      </c>
      <c r="M16" s="10" t="s">
        <v>53</v>
      </c>
      <c r="N16" s="2"/>
      <c r="O16" s="3"/>
      <c r="P16" s="13" t="s">
        <v>56</v>
      </c>
    </row>
    <row r="17" spans="1:20" x14ac:dyDescent="0.25">
      <c r="A17" s="1">
        <v>42877</v>
      </c>
      <c r="B17" s="2" t="s">
        <v>57</v>
      </c>
      <c r="C17" s="2">
        <v>1114</v>
      </c>
      <c r="D17" s="3">
        <v>-0.2</v>
      </c>
      <c r="E17" s="3">
        <v>23</v>
      </c>
      <c r="F17" s="3">
        <v>87</v>
      </c>
      <c r="G17" s="3">
        <v>79</v>
      </c>
      <c r="H17" s="3">
        <v>-11.1</v>
      </c>
      <c r="I17" s="3">
        <v>-10.1</v>
      </c>
      <c r="J17" s="3">
        <v>674.8</v>
      </c>
      <c r="K17" s="2">
        <v>-11</v>
      </c>
      <c r="L17" s="2" t="s">
        <v>58</v>
      </c>
      <c r="M17" s="2" t="s">
        <v>59</v>
      </c>
      <c r="N17" s="2">
        <v>6412</v>
      </c>
      <c r="O17" s="3">
        <v>438.25</v>
      </c>
      <c r="P17" s="12" t="s">
        <v>60</v>
      </c>
    </row>
    <row r="18" spans="1:20" customFormat="1" x14ac:dyDescent="0.25">
      <c r="A18" s="1">
        <v>42889</v>
      </c>
      <c r="B18" s="2" t="s">
        <v>63</v>
      </c>
      <c r="C18" s="2"/>
      <c r="D18" s="3">
        <v>-0.2</v>
      </c>
      <c r="E18" s="3">
        <v>20.5</v>
      </c>
      <c r="F18" s="3" t="s">
        <v>68</v>
      </c>
      <c r="G18" s="3">
        <v>86</v>
      </c>
      <c r="H18" s="3">
        <v>-16.100000000000001</v>
      </c>
      <c r="I18" s="3">
        <v>-16</v>
      </c>
      <c r="J18" s="3">
        <v>679</v>
      </c>
      <c r="K18" s="16">
        <v>-16</v>
      </c>
      <c r="L18" s="3" t="s">
        <v>61</v>
      </c>
      <c r="M18" s="2" t="s">
        <v>62</v>
      </c>
      <c r="N18" s="2"/>
      <c r="O18" s="2"/>
      <c r="P18" s="12" t="s">
        <v>65</v>
      </c>
      <c r="Q18" s="2"/>
      <c r="R18" s="2"/>
      <c r="S18" s="3"/>
      <c r="T18" s="4"/>
    </row>
    <row r="19" spans="1:20" x14ac:dyDescent="0.25">
      <c r="A19" s="1">
        <v>42889</v>
      </c>
      <c r="B19" s="2" t="s">
        <v>64</v>
      </c>
      <c r="C19" s="2"/>
      <c r="D19" s="3">
        <v>-0.3</v>
      </c>
      <c r="E19" s="3">
        <v>20.3</v>
      </c>
      <c r="F19" s="3">
        <v>102</v>
      </c>
      <c r="G19" s="3">
        <v>86</v>
      </c>
      <c r="H19" s="3">
        <v>-15</v>
      </c>
      <c r="I19" s="3">
        <v>-16</v>
      </c>
      <c r="J19" s="3">
        <v>679</v>
      </c>
      <c r="K19" s="2">
        <v>-16</v>
      </c>
      <c r="L19" s="2" t="s">
        <v>61</v>
      </c>
      <c r="M19" s="2" t="s">
        <v>62</v>
      </c>
      <c r="P19" s="12" t="s">
        <v>66</v>
      </c>
    </row>
    <row r="20" spans="1:20" x14ac:dyDescent="0.25">
      <c r="A20" s="1">
        <v>42889</v>
      </c>
      <c r="B20" s="5" t="s">
        <v>67</v>
      </c>
      <c r="D20" s="15">
        <v>-0.2</v>
      </c>
      <c r="E20" s="15">
        <v>19.5</v>
      </c>
      <c r="F20" s="3">
        <v>104</v>
      </c>
      <c r="G20" s="3">
        <v>86</v>
      </c>
      <c r="H20" s="15">
        <v>-14.9</v>
      </c>
      <c r="I20" s="3">
        <v>-16</v>
      </c>
      <c r="J20" s="3">
        <v>679</v>
      </c>
      <c r="K20" s="15">
        <v>-16</v>
      </c>
      <c r="L20" s="2" t="s">
        <v>61</v>
      </c>
      <c r="M20" s="2" t="s">
        <v>62</v>
      </c>
      <c r="P20" s="12" t="s">
        <v>69</v>
      </c>
    </row>
    <row r="21" spans="1:20" s="21" customFormat="1" x14ac:dyDescent="0.25">
      <c r="A21" s="20"/>
      <c r="D21" s="22"/>
      <c r="E21" s="22"/>
      <c r="F21" s="23"/>
      <c r="G21" s="23"/>
      <c r="H21" s="22"/>
      <c r="I21" s="23"/>
      <c r="J21" s="23"/>
      <c r="K21" s="22"/>
      <c r="L21" s="24"/>
      <c r="M21" s="24"/>
      <c r="P21" s="25"/>
    </row>
    <row r="23" spans="1:20" ht="60" x14ac:dyDescent="0.25">
      <c r="A23" s="6" t="s">
        <v>0</v>
      </c>
      <c r="B23" s="2" t="s">
        <v>1</v>
      </c>
      <c r="C23" s="2" t="s">
        <v>2</v>
      </c>
      <c r="D23" s="3" t="s">
        <v>3</v>
      </c>
      <c r="E23" s="7" t="s">
        <v>73</v>
      </c>
      <c r="F23" s="8" t="s">
        <v>74</v>
      </c>
      <c r="G23" s="7" t="s">
        <v>75</v>
      </c>
      <c r="H23" s="7" t="s">
        <v>76</v>
      </c>
      <c r="I23" s="7" t="s">
        <v>77</v>
      </c>
      <c r="J23" s="7" t="s">
        <v>78</v>
      </c>
      <c r="K23" s="8" t="s">
        <v>79</v>
      </c>
      <c r="L23" s="8" t="s">
        <v>80</v>
      </c>
      <c r="M23" s="7" t="s">
        <v>81</v>
      </c>
      <c r="N23" s="9" t="s">
        <v>10</v>
      </c>
      <c r="O23" s="9" t="s">
        <v>82</v>
      </c>
      <c r="P23" s="9" t="s">
        <v>11</v>
      </c>
      <c r="Q23" s="9" t="s">
        <v>12</v>
      </c>
      <c r="R23" s="9" t="s">
        <v>13</v>
      </c>
      <c r="S23" s="9" t="s">
        <v>14</v>
      </c>
      <c r="T23" s="19" t="s">
        <v>15</v>
      </c>
    </row>
    <row r="24" spans="1:20" x14ac:dyDescent="0.25">
      <c r="A24" s="1">
        <v>42947</v>
      </c>
      <c r="B24" s="10" t="s">
        <v>70</v>
      </c>
      <c r="C24" s="17" t="s">
        <v>71</v>
      </c>
      <c r="D24" s="3">
        <v>-0.3</v>
      </c>
      <c r="E24" s="3" t="str">
        <f t="shared" ref="E24:E34" si="0">IF(B24&lt;&gt;"", "X", "")</f>
        <v>X</v>
      </c>
      <c r="F24" s="3">
        <v>21.78</v>
      </c>
      <c r="G24" s="17" t="s">
        <v>71</v>
      </c>
      <c r="H24" s="17" t="s">
        <v>71</v>
      </c>
      <c r="I24" s="17" t="s">
        <v>71</v>
      </c>
      <c r="J24" s="3">
        <v>-11</v>
      </c>
      <c r="K24" s="3" t="str">
        <f t="shared" ref="K24" si="1">IF(B24&lt;&gt;"", "X", "")</f>
        <v>X</v>
      </c>
      <c r="L24" s="3">
        <v>84.6</v>
      </c>
      <c r="M24" s="3">
        <v>687.2</v>
      </c>
      <c r="N24" s="2">
        <v>-8</v>
      </c>
      <c r="O24" s="2"/>
      <c r="P24" s="10" t="s">
        <v>61</v>
      </c>
      <c r="Q24" s="10" t="s">
        <v>18</v>
      </c>
      <c r="R24" s="17" t="s">
        <v>71</v>
      </c>
      <c r="S24" s="17" t="s">
        <v>71</v>
      </c>
      <c r="T24" s="18" t="s">
        <v>72</v>
      </c>
    </row>
    <row r="25" spans="1:20" x14ac:dyDescent="0.25">
      <c r="A25" s="1">
        <v>42990</v>
      </c>
      <c r="B25" s="2" t="s">
        <v>107</v>
      </c>
      <c r="C25" s="2">
        <v>2307</v>
      </c>
      <c r="D25" s="3">
        <v>-0.02</v>
      </c>
      <c r="E25" s="3" t="str">
        <f t="shared" si="0"/>
        <v>X</v>
      </c>
      <c r="F25" s="3">
        <v>8.09</v>
      </c>
      <c r="G25" s="3">
        <v>98.3</v>
      </c>
      <c r="H25" s="3" t="s">
        <v>71</v>
      </c>
      <c r="I25" s="3">
        <v>-27.6</v>
      </c>
      <c r="J25" s="3">
        <v>-26.97</v>
      </c>
      <c r="K25" s="3">
        <v>-29.27</v>
      </c>
      <c r="L25" s="3">
        <f t="shared" ref="L25" si="2">IF(B25&lt;&gt;"",100*(EXP((17.625*K25)/(243.04+K25))/EXP((17.625*J25)/(243.04+J25))),"")</f>
        <v>80.79126817328715</v>
      </c>
      <c r="M25" s="3">
        <v>671.5</v>
      </c>
      <c r="N25" s="2">
        <v>-27</v>
      </c>
      <c r="O25" s="2" t="str">
        <f t="shared" ref="O25" si="3">IF(B25&lt;&gt;"",IF(ABS(L25-G25) &gt; (L25*0.1), "X", ""),"")</f>
        <v>X</v>
      </c>
      <c r="P25" s="2" t="s">
        <v>61</v>
      </c>
      <c r="Q25" s="2" t="s">
        <v>96</v>
      </c>
      <c r="R25" s="3" t="s">
        <v>71</v>
      </c>
      <c r="S25" s="3" t="s">
        <v>71</v>
      </c>
      <c r="T25" s="4" t="s">
        <v>108</v>
      </c>
    </row>
    <row r="26" spans="1:20" x14ac:dyDescent="0.25">
      <c r="A26" s="1">
        <v>43001</v>
      </c>
      <c r="B26" s="2" t="s">
        <v>83</v>
      </c>
      <c r="C26" s="2"/>
      <c r="D26" s="3">
        <v>-0.2</v>
      </c>
      <c r="E26" s="3" t="str">
        <f t="shared" si="0"/>
        <v>X</v>
      </c>
      <c r="F26" s="3">
        <v>7.3</v>
      </c>
      <c r="G26" s="3">
        <v>105.3</v>
      </c>
      <c r="H26" s="3" t="s">
        <v>71</v>
      </c>
      <c r="I26" s="3">
        <v>-33.1</v>
      </c>
      <c r="J26" s="3">
        <v>-33.700000000000003</v>
      </c>
      <c r="K26" s="3">
        <v>-36.700000000000003</v>
      </c>
      <c r="L26" s="3">
        <f t="shared" ref="L26:L35" si="4">IF(B26&lt;&gt;"",100*(EXP((17.625*K26)/(243.04+K26))/EXP((17.625*J26)/(243.04+J26))),"")</f>
        <v>74.26697745296012</v>
      </c>
      <c r="M26" s="3">
        <v>669.7</v>
      </c>
      <c r="N26" s="2">
        <v>-32</v>
      </c>
      <c r="O26" s="2" t="str">
        <f t="shared" ref="O26:O36" si="5">IF(B26&lt;&gt;"",IF(ABS(L26-G26) &gt; (L26*0.1), "X", ""),"")</f>
        <v>X</v>
      </c>
      <c r="P26" s="2" t="s">
        <v>32</v>
      </c>
      <c r="Q26" s="2" t="s">
        <v>84</v>
      </c>
      <c r="R26" s="2"/>
      <c r="S26" s="3"/>
      <c r="T26" s="4" t="s">
        <v>22</v>
      </c>
    </row>
    <row r="27" spans="1:20" x14ac:dyDescent="0.25">
      <c r="A27" s="1">
        <v>43001</v>
      </c>
      <c r="B27" s="2" t="s">
        <v>83</v>
      </c>
      <c r="C27" s="2"/>
      <c r="D27" s="3">
        <v>-0.2</v>
      </c>
      <c r="E27" s="3" t="str">
        <f t="shared" si="0"/>
        <v>X</v>
      </c>
      <c r="F27" s="3">
        <v>7.4</v>
      </c>
      <c r="G27" s="3">
        <v>99.8</v>
      </c>
      <c r="H27" s="3" t="s">
        <v>71</v>
      </c>
      <c r="I27" s="3">
        <v>-33.1</v>
      </c>
      <c r="J27" s="3">
        <v>-33.700000000000003</v>
      </c>
      <c r="K27" s="3">
        <v>-36.700000000000003</v>
      </c>
      <c r="L27" s="3">
        <f t="shared" si="4"/>
        <v>74.26697745296012</v>
      </c>
      <c r="M27" s="3">
        <v>669.7</v>
      </c>
      <c r="N27" s="2">
        <v>-32</v>
      </c>
      <c r="O27" s="2" t="str">
        <f t="shared" si="5"/>
        <v>X</v>
      </c>
      <c r="P27" s="2" t="s">
        <v>32</v>
      </c>
      <c r="Q27" s="2" t="s">
        <v>84</v>
      </c>
      <c r="R27" s="2"/>
      <c r="S27" s="3"/>
      <c r="T27" s="4" t="s">
        <v>22</v>
      </c>
    </row>
    <row r="28" spans="1:20" x14ac:dyDescent="0.25">
      <c r="A28" s="1">
        <v>43002</v>
      </c>
      <c r="B28" s="2" t="s">
        <v>104</v>
      </c>
      <c r="C28" s="2">
        <v>2328</v>
      </c>
      <c r="D28" s="3">
        <v>-0.3</v>
      </c>
      <c r="E28" s="3" t="str">
        <f t="shared" si="0"/>
        <v>X</v>
      </c>
      <c r="F28" s="3">
        <v>12.05</v>
      </c>
      <c r="G28" s="3">
        <v>87.26</v>
      </c>
      <c r="H28" s="3" t="s">
        <v>71</v>
      </c>
      <c r="I28" s="3">
        <v>-17.45</v>
      </c>
      <c r="J28" s="3">
        <v>-17.37</v>
      </c>
      <c r="K28" s="3">
        <v>-19.23</v>
      </c>
      <c r="L28" s="3">
        <f t="shared" si="4"/>
        <v>85.406415760781485</v>
      </c>
      <c r="M28" s="3">
        <v>666</v>
      </c>
      <c r="N28" s="2">
        <v>-17</v>
      </c>
      <c r="O28" s="2" t="str">
        <f t="shared" si="5"/>
        <v/>
      </c>
      <c r="P28" s="2" t="s">
        <v>61</v>
      </c>
      <c r="Q28" s="2" t="s">
        <v>105</v>
      </c>
      <c r="R28" s="2">
        <v>12262</v>
      </c>
      <c r="S28" s="3">
        <v>178.2</v>
      </c>
      <c r="T28" s="4" t="s">
        <v>106</v>
      </c>
    </row>
    <row r="29" spans="1:20" x14ac:dyDescent="0.25">
      <c r="A29" s="1">
        <v>43006</v>
      </c>
      <c r="B29" s="2" t="s">
        <v>101</v>
      </c>
      <c r="C29" s="2">
        <v>2315</v>
      </c>
      <c r="D29" s="3">
        <v>-0.1</v>
      </c>
      <c r="E29" s="3" t="str">
        <f t="shared" si="0"/>
        <v>X</v>
      </c>
      <c r="F29" s="3">
        <v>8.9700000000000006</v>
      </c>
      <c r="G29" s="3" t="s">
        <v>102</v>
      </c>
      <c r="H29" s="3" t="s">
        <v>71</v>
      </c>
      <c r="I29" s="3">
        <v>-22</v>
      </c>
      <c r="J29" s="3">
        <v>-23.09</v>
      </c>
      <c r="K29" s="3">
        <v>-25.38</v>
      </c>
      <c r="L29" s="3">
        <f t="shared" si="4"/>
        <v>81.472962511509209</v>
      </c>
      <c r="M29" s="3">
        <v>671.8</v>
      </c>
      <c r="N29" s="2">
        <v>-20</v>
      </c>
      <c r="O29" s="2" t="s">
        <v>92</v>
      </c>
      <c r="P29" s="2" t="s">
        <v>61</v>
      </c>
      <c r="Q29" s="2" t="s">
        <v>53</v>
      </c>
      <c r="R29" s="2"/>
      <c r="S29" s="3"/>
      <c r="T29" s="4" t="s">
        <v>103</v>
      </c>
    </row>
    <row r="30" spans="1:20" x14ac:dyDescent="0.25">
      <c r="A30" s="1">
        <v>43013</v>
      </c>
      <c r="B30" s="10" t="s">
        <v>98</v>
      </c>
      <c r="C30" s="2">
        <v>2322</v>
      </c>
      <c r="D30" s="3">
        <v>-0.3</v>
      </c>
      <c r="E30" s="3" t="str">
        <f t="shared" ref="E30" si="6">IF(B30&lt;&gt;"", "X", "")</f>
        <v>X</v>
      </c>
      <c r="F30" s="3">
        <v>7.9</v>
      </c>
      <c r="G30" s="3">
        <v>105</v>
      </c>
      <c r="H30" s="17" t="s">
        <v>71</v>
      </c>
      <c r="I30" s="17" t="s">
        <v>71</v>
      </c>
      <c r="J30" s="3">
        <v>-35.26</v>
      </c>
      <c r="K30" s="3">
        <v>-38.51</v>
      </c>
      <c r="L30" s="3">
        <f t="shared" ref="L30" si="7">IF(B30&lt;&gt;"",100*(EXP((17.625*K30)/(243.04+K30))/EXP((17.625*J30)/(243.04+J30))),"")</f>
        <v>72.065905594924971</v>
      </c>
      <c r="M30" s="3">
        <v>674.6</v>
      </c>
      <c r="N30" s="2">
        <v>-34</v>
      </c>
      <c r="O30" s="2" t="str">
        <f t="shared" ref="O30" si="8">IF(B30&lt;&gt;"",IF(ABS(L30-G30) &gt; (L30*0.1), "X", ""),"")</f>
        <v>X</v>
      </c>
      <c r="P30" s="10" t="s">
        <v>61</v>
      </c>
      <c r="Q30" s="10" t="s">
        <v>99</v>
      </c>
      <c r="R30" s="2"/>
      <c r="S30" s="3"/>
      <c r="T30" s="18" t="s">
        <v>100</v>
      </c>
    </row>
    <row r="31" spans="1:20" x14ac:dyDescent="0.25">
      <c r="A31" s="1">
        <v>43021</v>
      </c>
      <c r="B31" s="10" t="s">
        <v>95</v>
      </c>
      <c r="C31" s="2">
        <v>1115</v>
      </c>
      <c r="D31" s="3">
        <v>-0.2</v>
      </c>
      <c r="E31" s="3" t="str">
        <f t="shared" si="0"/>
        <v>X</v>
      </c>
      <c r="F31" s="3">
        <v>6.4</v>
      </c>
      <c r="G31" s="3">
        <v>104.3</v>
      </c>
      <c r="H31" s="17" t="s">
        <v>71</v>
      </c>
      <c r="I31" s="3">
        <v>-34</v>
      </c>
      <c r="J31" s="3">
        <v>-34.5</v>
      </c>
      <c r="K31" s="3">
        <v>-37.700000000000003</v>
      </c>
      <c r="L31" s="3">
        <f t="shared" si="4"/>
        <v>72.607200563513359</v>
      </c>
      <c r="M31" s="3">
        <v>664.2</v>
      </c>
      <c r="N31" s="2">
        <v>-34</v>
      </c>
      <c r="O31" s="2" t="str">
        <f t="shared" si="5"/>
        <v>X</v>
      </c>
      <c r="P31" s="10" t="s">
        <v>32</v>
      </c>
      <c r="Q31" s="10" t="s">
        <v>96</v>
      </c>
      <c r="R31" s="10" t="s">
        <v>71</v>
      </c>
      <c r="S31" s="17" t="s">
        <v>71</v>
      </c>
      <c r="T31" s="18" t="s">
        <v>97</v>
      </c>
    </row>
    <row r="32" spans="1:20" x14ac:dyDescent="0.25">
      <c r="A32" s="1">
        <v>43021</v>
      </c>
      <c r="B32" s="10" t="s">
        <v>95</v>
      </c>
      <c r="C32" s="2">
        <v>1115</v>
      </c>
      <c r="D32" s="3">
        <v>-0.1</v>
      </c>
      <c r="E32" s="3" t="str">
        <f t="shared" si="0"/>
        <v>X</v>
      </c>
      <c r="F32" s="3">
        <v>6.8</v>
      </c>
      <c r="G32" s="17" t="s">
        <v>71</v>
      </c>
      <c r="H32" s="17" t="s">
        <v>71</v>
      </c>
      <c r="I32" s="17" t="s">
        <v>71</v>
      </c>
      <c r="J32" s="3">
        <v>-34.5</v>
      </c>
      <c r="K32" s="3">
        <v>-37.700000000000003</v>
      </c>
      <c r="L32" s="3">
        <f t="shared" si="4"/>
        <v>72.607200563513359</v>
      </c>
      <c r="M32" s="3">
        <v>664.2</v>
      </c>
      <c r="N32" s="2">
        <v>-34</v>
      </c>
      <c r="O32" s="10" t="s">
        <v>92</v>
      </c>
      <c r="P32" s="10" t="s">
        <v>32</v>
      </c>
      <c r="Q32" s="10" t="s">
        <v>96</v>
      </c>
      <c r="R32" s="10" t="s">
        <v>71</v>
      </c>
      <c r="S32" s="17" t="s">
        <v>71</v>
      </c>
      <c r="T32" s="18" t="s">
        <v>97</v>
      </c>
    </row>
    <row r="33" spans="1:20" x14ac:dyDescent="0.25">
      <c r="A33" s="1">
        <v>43024</v>
      </c>
      <c r="B33" s="2" t="s">
        <v>85</v>
      </c>
      <c r="C33" s="2" t="s">
        <v>71</v>
      </c>
      <c r="D33" s="3">
        <v>-0.2</v>
      </c>
      <c r="E33" s="3" t="str">
        <f t="shared" si="0"/>
        <v>X</v>
      </c>
      <c r="F33" s="3">
        <v>7.9</v>
      </c>
      <c r="G33" s="3">
        <v>84.3</v>
      </c>
      <c r="H33" s="3" t="s">
        <v>71</v>
      </c>
      <c r="I33" s="3">
        <v>-36.6</v>
      </c>
      <c r="J33" s="3">
        <v>-37.1</v>
      </c>
      <c r="K33" s="3">
        <v>-40.299999999999997</v>
      </c>
      <c r="L33" s="3">
        <f t="shared" si="4"/>
        <v>72.014377094207219</v>
      </c>
      <c r="M33" s="3">
        <v>670</v>
      </c>
      <c r="N33" s="2">
        <v>-35</v>
      </c>
      <c r="O33" s="2" t="str">
        <f t="shared" si="5"/>
        <v>X</v>
      </c>
      <c r="P33" s="2" t="s">
        <v>86</v>
      </c>
      <c r="Q33" s="2" t="s">
        <v>87</v>
      </c>
      <c r="R33" s="2" t="s">
        <v>71</v>
      </c>
      <c r="S33" s="3" t="s">
        <v>71</v>
      </c>
      <c r="T33" s="4" t="s">
        <v>88</v>
      </c>
    </row>
    <row r="34" spans="1:20" x14ac:dyDescent="0.25">
      <c r="A34" s="1">
        <v>43024</v>
      </c>
      <c r="B34" s="2" t="s">
        <v>89</v>
      </c>
      <c r="C34" s="2" t="s">
        <v>71</v>
      </c>
      <c r="D34" s="3">
        <v>-0.2</v>
      </c>
      <c r="E34" s="3" t="str">
        <f t="shared" si="0"/>
        <v>X</v>
      </c>
      <c r="F34" s="3">
        <v>6.5</v>
      </c>
      <c r="G34" s="3">
        <v>70.3</v>
      </c>
      <c r="H34" s="3" t="s">
        <v>71</v>
      </c>
      <c r="I34" s="3">
        <v>-37.200000000000003</v>
      </c>
      <c r="J34" s="3">
        <v>-37.5</v>
      </c>
      <c r="K34" s="3">
        <v>-40.799999999999997</v>
      </c>
      <c r="L34" s="3">
        <f t="shared" si="4"/>
        <v>71.172657970368064</v>
      </c>
      <c r="M34" s="3">
        <v>670.5</v>
      </c>
      <c r="N34" s="2">
        <v>-37</v>
      </c>
      <c r="O34" s="2" t="str">
        <f t="shared" si="5"/>
        <v/>
      </c>
      <c r="P34" s="2" t="s">
        <v>86</v>
      </c>
      <c r="Q34" s="2" t="s">
        <v>87</v>
      </c>
      <c r="R34" s="2" t="s">
        <v>71</v>
      </c>
      <c r="S34" s="3" t="s">
        <v>71</v>
      </c>
      <c r="T34" s="4" t="s">
        <v>90</v>
      </c>
    </row>
    <row r="35" spans="1:20" x14ac:dyDescent="0.25">
      <c r="A35" s="1">
        <v>43031</v>
      </c>
      <c r="B35" s="2" t="s">
        <v>91</v>
      </c>
      <c r="C35" s="2" t="s">
        <v>71</v>
      </c>
      <c r="D35" s="3">
        <v>0</v>
      </c>
      <c r="E35" s="3" t="s">
        <v>92</v>
      </c>
      <c r="F35" s="3">
        <v>6.6</v>
      </c>
      <c r="G35" s="3">
        <v>83</v>
      </c>
      <c r="H35" s="3" t="s">
        <v>71</v>
      </c>
      <c r="I35" s="3">
        <v>-38.700000000000003</v>
      </c>
      <c r="J35" s="3">
        <v>-39.9</v>
      </c>
      <c r="K35" s="3">
        <v>-43.4</v>
      </c>
      <c r="L35" s="3">
        <f t="shared" si="4"/>
        <v>69.095189456788049</v>
      </c>
      <c r="M35" s="3">
        <v>674</v>
      </c>
      <c r="N35" s="2">
        <v>-39</v>
      </c>
      <c r="O35" s="2" t="str">
        <f t="shared" si="5"/>
        <v>X</v>
      </c>
      <c r="P35" s="2" t="s">
        <v>50</v>
      </c>
      <c r="Q35" s="2" t="s">
        <v>93</v>
      </c>
      <c r="R35" s="2" t="s">
        <v>71</v>
      </c>
      <c r="S35" s="3" t="s">
        <v>71</v>
      </c>
      <c r="T35" s="4" t="s">
        <v>94</v>
      </c>
    </row>
    <row r="36" spans="1:20" x14ac:dyDescent="0.25">
      <c r="A36" s="1">
        <v>43065</v>
      </c>
      <c r="B36" s="2" t="s">
        <v>111</v>
      </c>
      <c r="C36" s="2">
        <v>1118</v>
      </c>
      <c r="D36" s="3">
        <v>-0.1</v>
      </c>
      <c r="E36" s="3" t="s">
        <v>92</v>
      </c>
      <c r="F36" s="3">
        <v>5.2</v>
      </c>
      <c r="G36" s="3">
        <v>101.3</v>
      </c>
      <c r="H36" s="3" t="s">
        <v>71</v>
      </c>
      <c r="I36" s="3">
        <v>-32</v>
      </c>
      <c r="J36" s="3">
        <v>-28.3</v>
      </c>
      <c r="K36" s="3">
        <v>-32.799999999999997</v>
      </c>
      <c r="L36" s="3">
        <f>IF(B36&lt;&gt;"",100*(EXP((17.625*K36)/(243.04+K36))/EXP((17.625*J36)/(243.04+J36))),"")</f>
        <v>65.248714345209962</v>
      </c>
      <c r="M36" s="3">
        <v>672.9</v>
      </c>
      <c r="N36" s="2">
        <v>-29</v>
      </c>
      <c r="O36" s="2" t="str">
        <f t="shared" si="5"/>
        <v>X</v>
      </c>
      <c r="P36" s="2" t="s">
        <v>50</v>
      </c>
      <c r="Q36" s="2" t="s">
        <v>120</v>
      </c>
      <c r="R36" s="2">
        <v>19700</v>
      </c>
      <c r="S36" s="3">
        <v>48.9</v>
      </c>
      <c r="T36" s="4" t="s">
        <v>125</v>
      </c>
    </row>
    <row r="37" spans="1:20" x14ac:dyDescent="0.25">
      <c r="A37" s="5" t="s">
        <v>112</v>
      </c>
      <c r="B37" s="5" t="s">
        <v>113</v>
      </c>
      <c r="C37" s="5" t="s">
        <v>71</v>
      </c>
      <c r="D37" s="26" t="s">
        <v>114</v>
      </c>
      <c r="E37" s="3" t="s">
        <v>92</v>
      </c>
      <c r="F37" s="26" t="s">
        <v>116</v>
      </c>
      <c r="G37" s="26" t="s">
        <v>117</v>
      </c>
      <c r="H37" s="5" t="s">
        <v>71</v>
      </c>
      <c r="I37" s="26" t="s">
        <v>118</v>
      </c>
      <c r="J37" s="3">
        <v>-24.4</v>
      </c>
      <c r="K37" s="3">
        <v>-26.7</v>
      </c>
      <c r="L37" s="3">
        <f t="shared" ref="L37:L42" si="9">IF(B37&lt;&gt;"",100*(EXP((17.625*K37)/(243.04+K37))/EXP((17.625*J37)/(243.04+J37))),"")</f>
        <v>81.19715876123324</v>
      </c>
      <c r="M37" s="3">
        <v>680.9</v>
      </c>
      <c r="N37" s="2">
        <v>-23</v>
      </c>
      <c r="O37" s="2" t="str">
        <f t="shared" ref="O37" si="10">IF(B37&lt;&gt;"",IF(ABS(L37-G37) &gt; (L37*0.1), "X", ""),"")</f>
        <v>X</v>
      </c>
      <c r="P37" s="2" t="s">
        <v>115</v>
      </c>
      <c r="Q37" s="2" t="s">
        <v>119</v>
      </c>
      <c r="R37" s="2" t="s">
        <v>71</v>
      </c>
      <c r="S37" s="3" t="s">
        <v>71</v>
      </c>
      <c r="T37" s="5" t="s">
        <v>121</v>
      </c>
    </row>
    <row r="38" spans="1:20" x14ac:dyDescent="0.25">
      <c r="A38" s="1">
        <v>43077</v>
      </c>
      <c r="B38" s="2" t="s">
        <v>126</v>
      </c>
      <c r="C38" s="2" t="s">
        <v>71</v>
      </c>
      <c r="D38" s="3">
        <v>-0.2</v>
      </c>
      <c r="E38" s="3" t="s">
        <v>92</v>
      </c>
      <c r="F38" s="3">
        <v>6.2</v>
      </c>
      <c r="G38" s="3" t="s">
        <v>127</v>
      </c>
      <c r="H38" s="3" t="s">
        <v>71</v>
      </c>
      <c r="I38" s="3">
        <v>-27.1</v>
      </c>
      <c r="J38" s="3">
        <v>-27.8</v>
      </c>
      <c r="K38" s="3">
        <v>-30.56</v>
      </c>
      <c r="L38" s="3">
        <f t="shared" si="9"/>
        <v>77.220242339804457</v>
      </c>
      <c r="M38" s="3">
        <v>671.8</v>
      </c>
      <c r="N38" s="2">
        <v>-27</v>
      </c>
      <c r="O38" s="2"/>
      <c r="P38" s="2" t="s">
        <v>50</v>
      </c>
      <c r="Q38" s="2" t="s">
        <v>53</v>
      </c>
      <c r="R38" s="2"/>
      <c r="S38" s="3"/>
      <c r="T38" s="4" t="s">
        <v>128</v>
      </c>
    </row>
    <row r="39" spans="1:20" x14ac:dyDescent="0.25">
      <c r="A39" s="1">
        <v>43077</v>
      </c>
      <c r="B39" s="2" t="s">
        <v>129</v>
      </c>
      <c r="C39" s="2" t="s">
        <v>71</v>
      </c>
      <c r="D39" s="3">
        <v>-0.1</v>
      </c>
      <c r="E39" s="3" t="s">
        <v>92</v>
      </c>
      <c r="F39" s="3">
        <v>8.1</v>
      </c>
      <c r="G39" s="3" t="s">
        <v>130</v>
      </c>
      <c r="H39" s="3" t="s">
        <v>71</v>
      </c>
      <c r="I39" s="3">
        <v>-27.86</v>
      </c>
      <c r="J39" s="3">
        <v>-27.98</v>
      </c>
      <c r="K39" s="3">
        <v>-30.75</v>
      </c>
      <c r="L39" s="3">
        <f t="shared" si="9"/>
        <v>77.113275889518349</v>
      </c>
      <c r="M39" s="3">
        <v>671.8</v>
      </c>
      <c r="N39" s="2">
        <v>-27</v>
      </c>
      <c r="O39" s="2"/>
      <c r="P39" s="2" t="s">
        <v>50</v>
      </c>
      <c r="Q39" s="2" t="s">
        <v>53</v>
      </c>
      <c r="R39" s="2"/>
      <c r="S39" s="3"/>
      <c r="T39" s="4" t="s">
        <v>131</v>
      </c>
    </row>
    <row r="40" spans="1:20" x14ac:dyDescent="0.25">
      <c r="A40" s="5" t="s">
        <v>132</v>
      </c>
      <c r="B40" s="2" t="s">
        <v>133</v>
      </c>
      <c r="D40" s="26" t="s">
        <v>135</v>
      </c>
      <c r="F40" s="26" t="s">
        <v>137</v>
      </c>
      <c r="G40" s="26" t="s">
        <v>139</v>
      </c>
      <c r="I40" s="26" t="s">
        <v>141</v>
      </c>
      <c r="J40" s="3">
        <v>-23</v>
      </c>
      <c r="K40" s="3">
        <v>-25.3</v>
      </c>
      <c r="L40" s="3">
        <f t="shared" si="9"/>
        <v>81.413101690048151</v>
      </c>
      <c r="M40" s="3">
        <v>668.7</v>
      </c>
      <c r="N40" s="5" t="s">
        <v>143</v>
      </c>
      <c r="Q40" s="5" t="s">
        <v>144</v>
      </c>
      <c r="T40" s="4" t="s">
        <v>128</v>
      </c>
    </row>
    <row r="41" spans="1:20" x14ac:dyDescent="0.25">
      <c r="A41" s="5" t="s">
        <v>132</v>
      </c>
      <c r="B41" s="2" t="s">
        <v>134</v>
      </c>
      <c r="D41" s="26" t="s">
        <v>136</v>
      </c>
      <c r="E41" s="5" t="s">
        <v>92</v>
      </c>
      <c r="F41" s="26" t="s">
        <v>138</v>
      </c>
      <c r="G41" s="26" t="s">
        <v>140</v>
      </c>
      <c r="I41" s="26" t="s">
        <v>142</v>
      </c>
      <c r="J41" s="3">
        <v>-22.42</v>
      </c>
      <c r="K41" s="3">
        <v>-24.76</v>
      </c>
      <c r="L41" s="3">
        <f t="shared" si="9"/>
        <v>81.209008035864301</v>
      </c>
      <c r="M41" s="3">
        <v>668.6</v>
      </c>
      <c r="N41" s="5" t="s">
        <v>143</v>
      </c>
      <c r="P41" s="14" t="s">
        <v>115</v>
      </c>
      <c r="Q41" s="5" t="s">
        <v>144</v>
      </c>
      <c r="T41" s="4" t="s">
        <v>131</v>
      </c>
    </row>
    <row r="42" spans="1:20" x14ac:dyDescent="0.25">
      <c r="A42" s="1">
        <v>43089</v>
      </c>
      <c r="B42" s="10" t="s">
        <v>145</v>
      </c>
      <c r="C42" s="10">
        <v>1116</v>
      </c>
      <c r="D42" s="3">
        <v>-0.2</v>
      </c>
      <c r="E42" s="3" t="s">
        <v>92</v>
      </c>
      <c r="F42" s="3">
        <v>6.1</v>
      </c>
      <c r="G42" s="3">
        <v>79.900000000000006</v>
      </c>
      <c r="H42" s="3" t="s">
        <v>71</v>
      </c>
      <c r="I42" s="3">
        <v>-50.3</v>
      </c>
      <c r="J42" s="3">
        <v>-51.1</v>
      </c>
      <c r="K42" s="3">
        <v>-55.3</v>
      </c>
      <c r="L42" s="3">
        <f t="shared" si="9"/>
        <v>60.697470693289759</v>
      </c>
      <c r="M42" s="3">
        <v>648.79999999999995</v>
      </c>
      <c r="N42" s="2">
        <v>-50</v>
      </c>
      <c r="O42" s="2" t="str">
        <f t="shared" ref="O42" si="11">IF(B42&lt;&gt;"",IF(ABS(L42-G42) &gt; (L42*0.1), "X", ""),"")</f>
        <v>X</v>
      </c>
      <c r="P42" s="10" t="s">
        <v>115</v>
      </c>
      <c r="Q42" s="10" t="s">
        <v>146</v>
      </c>
      <c r="R42" s="2">
        <v>6040</v>
      </c>
      <c r="S42" s="3">
        <v>429.8</v>
      </c>
      <c r="T42" s="18" t="s">
        <v>147</v>
      </c>
    </row>
    <row r="43" spans="1:20" x14ac:dyDescent="0.25">
      <c r="A43" s="30">
        <v>43123</v>
      </c>
      <c r="B43" s="27" t="s">
        <v>148</v>
      </c>
      <c r="C43" s="27" t="s">
        <v>71</v>
      </c>
      <c r="D43" s="28">
        <v>-0.3</v>
      </c>
      <c r="E43" s="28" t="s">
        <v>92</v>
      </c>
      <c r="F43" s="28">
        <v>7.6</v>
      </c>
      <c r="G43" s="28">
        <v>67.400000000000006</v>
      </c>
      <c r="H43" s="28" t="s">
        <v>71</v>
      </c>
      <c r="I43" s="28">
        <v>-45</v>
      </c>
      <c r="J43" s="28">
        <v>-45.2</v>
      </c>
      <c r="K43" s="28">
        <v>-48.9</v>
      </c>
      <c r="L43" s="28">
        <v>66.189539681949171</v>
      </c>
      <c r="M43" s="28">
        <v>661</v>
      </c>
      <c r="N43" s="27">
        <v>-45</v>
      </c>
      <c r="O43" s="27" t="s">
        <v>149</v>
      </c>
      <c r="P43" s="27" t="s">
        <v>115</v>
      </c>
      <c r="Q43" s="27" t="s">
        <v>93</v>
      </c>
      <c r="R43" s="27" t="s">
        <v>71</v>
      </c>
      <c r="S43" s="28" t="s">
        <v>71</v>
      </c>
      <c r="T43" s="29" t="s">
        <v>150</v>
      </c>
    </row>
    <row r="44" spans="1:20" x14ac:dyDescent="0.25">
      <c r="A44" s="6">
        <v>43320</v>
      </c>
      <c r="B44" s="2" t="s">
        <v>151</v>
      </c>
      <c r="C44" s="2"/>
      <c r="D44" s="3">
        <v>-0.4</v>
      </c>
      <c r="E44" s="3" t="s">
        <v>71</v>
      </c>
      <c r="F44" s="3">
        <v>18</v>
      </c>
      <c r="G44" s="3">
        <v>96.7</v>
      </c>
      <c r="H44" s="3" t="s">
        <v>71</v>
      </c>
      <c r="I44" s="3">
        <v>-7.33</v>
      </c>
      <c r="J44" s="3">
        <v>-7.0140000000000002</v>
      </c>
      <c r="K44" s="3">
        <v>-8.08</v>
      </c>
      <c r="L44" s="3">
        <f t="shared" ref="L44" si="12">IF(B44&lt;&gt;"",100*(EXP((17.625*K44)/(243.04+K44))/EXP((17.625*J44)/(243.04+J44))),"")</f>
        <v>92.095887649367285</v>
      </c>
      <c r="M44" s="3">
        <v>680.3</v>
      </c>
      <c r="N44" s="2">
        <v>-7</v>
      </c>
      <c r="O44" s="2" t="str">
        <f t="shared" ref="O44" si="13">IF(B44&lt;&gt;"",IF(ABS(L44-G44) &gt; (L44*0.1), "X", ""),"")</f>
        <v/>
      </c>
      <c r="P44" s="2"/>
      <c r="Q44" s="2" t="s">
        <v>53</v>
      </c>
      <c r="R44" s="2"/>
      <c r="S44" s="3"/>
      <c r="T44" s="4" t="s">
        <v>152</v>
      </c>
    </row>
    <row r="45" spans="1:20" x14ac:dyDescent="0.25">
      <c r="A45" s="33">
        <v>43385</v>
      </c>
      <c r="B45" s="32" t="s">
        <v>153</v>
      </c>
      <c r="C45" s="32">
        <v>1120</v>
      </c>
      <c r="D45" s="34">
        <v>-0.1</v>
      </c>
      <c r="E45" s="34" t="s">
        <v>71</v>
      </c>
      <c r="F45" s="34">
        <v>7.2</v>
      </c>
      <c r="G45" s="34">
        <v>80.400000000000006</v>
      </c>
      <c r="H45" s="31"/>
      <c r="I45" s="34">
        <v>-21.6</v>
      </c>
      <c r="J45" s="34">
        <v>-21.27</v>
      </c>
      <c r="K45" s="34">
        <v>-23.88</v>
      </c>
      <c r="L45" s="34">
        <v>79.451026264426403</v>
      </c>
      <c r="M45" s="34">
        <v>660.7</v>
      </c>
      <c r="N45" s="32">
        <v>-21</v>
      </c>
      <c r="O45" s="32" t="s">
        <v>149</v>
      </c>
      <c r="P45" s="32" t="s">
        <v>50</v>
      </c>
      <c r="Q45" s="32" t="s">
        <v>154</v>
      </c>
      <c r="R45" s="32" t="s">
        <v>71</v>
      </c>
      <c r="S45" s="34" t="s">
        <v>71</v>
      </c>
      <c r="T45" s="35" t="s">
        <v>155</v>
      </c>
    </row>
  </sheetData>
  <sortState ref="A1:P17">
    <sortCondition ref="A1"/>
  </sortState>
  <dataValidations count="2">
    <dataValidation allowBlank="1" showInputMessage="1" showErrorMessage="1" promptTitle="Reminder" prompt="Is the desiccant hatch closed?" sqref="E6 F3 F5 F1 F8:F17 G18:G21 G23 G25:G36 G38:G39 G42 G44"/>
    <dataValidation allowBlank="1" showErrorMessage="1" sqref="E3 E5 E1 E8:E17 F18:F21 F23:F36 F38:F39 F42 F44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SciTech</dc:creator>
  <cp:lastModifiedBy>radiosonde</cp:lastModifiedBy>
  <dcterms:created xsi:type="dcterms:W3CDTF">2017-03-14T16:37:19Z</dcterms:created>
  <dcterms:modified xsi:type="dcterms:W3CDTF">2018-10-16T22:58:20Z</dcterms:modified>
</cp:coreProperties>
</file>